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0" windowWidth="20730" windowHeight="8460" firstSheet="4" activeTab="15"/>
  </bookViews>
  <sheets>
    <sheet name="PI" sheetId="20" r:id="rId1"/>
    <sheet name="Árbol de Problemas" sheetId="3" r:id="rId2"/>
    <sheet name="Árbol de Objetivos" sheetId="4" r:id="rId3"/>
    <sheet name="Matriz de Indicadores" sheetId="22" r:id="rId4"/>
    <sheet name="Apertura Prog" sheetId="23" r:id="rId5"/>
    <sheet name="POA" sheetId="7" r:id="rId6"/>
    <sheet name="Partidas por Actividad" sheetId="12" r:id="rId7"/>
    <sheet name="Ficha Técnica" sheetId="21" r:id="rId8"/>
    <sheet name="PEG" sheetId="24" r:id="rId9"/>
    <sheet name="PEP" sheetId="26" r:id="rId10"/>
    <sheet name="APP" sheetId="14" r:id="rId11"/>
    <sheet name="APO" sheetId="15" r:id="rId12"/>
    <sheet name="PP" sheetId="10" r:id="rId13"/>
    <sheet name="ORGANIGRAMA" sheetId="25" r:id="rId14"/>
    <sheet name="TS" sheetId="17" r:id="rId15"/>
    <sheet name="IDP" sheetId="16" r:id="rId16"/>
  </sheets>
  <definedNames>
    <definedName name="_xlnm.Print_Titles" localSheetId="4">'Apertura Prog'!$1:$7</definedName>
    <definedName name="_xlnm.Print_Titles" localSheetId="7">'Ficha Técnica'!$1:$1</definedName>
    <definedName name="_xlnm.Print_Titles" localSheetId="3">'Matriz de Indicadores'!$1:$8</definedName>
    <definedName name="_xlnm.Print_Titles" localSheetId="6">'Partidas por Actividad'!$1:$3</definedName>
    <definedName name="_xlnm.Print_Titles" localSheetId="0">PI!$4:$6</definedName>
    <definedName name="_xlnm.Print_Titles" localSheetId="5">POA!$1:$9</definedName>
  </definedNames>
  <calcPr calcId="152511"/>
</workbook>
</file>

<file path=xl/calcChain.xml><?xml version="1.0" encoding="utf-8"?>
<calcChain xmlns="http://schemas.openxmlformats.org/spreadsheetml/2006/main">
  <c r="P101" i="26" l="1"/>
  <c r="L101" i="26"/>
  <c r="H101" i="26"/>
  <c r="Q100" i="26"/>
  <c r="M100" i="26"/>
  <c r="I100" i="26"/>
  <c r="N99" i="26"/>
  <c r="J99" i="26"/>
  <c r="F99" i="26"/>
  <c r="O98" i="26"/>
  <c r="K98" i="26"/>
  <c r="G98" i="26"/>
  <c r="P97" i="26"/>
  <c r="L97" i="26"/>
  <c r="H97" i="26"/>
  <c r="Q96" i="26"/>
  <c r="M96" i="26"/>
  <c r="I96" i="26"/>
  <c r="E89" i="26"/>
  <c r="E87" i="26" s="1"/>
  <c r="E88" i="26"/>
  <c r="Q87" i="26"/>
  <c r="Q102" i="26" s="1"/>
  <c r="P87" i="26"/>
  <c r="P102" i="26" s="1"/>
  <c r="O87" i="26"/>
  <c r="O102" i="26" s="1"/>
  <c r="N87" i="26"/>
  <c r="N102" i="26" s="1"/>
  <c r="M87" i="26"/>
  <c r="M102" i="26" s="1"/>
  <c r="L87" i="26"/>
  <c r="L102" i="26" s="1"/>
  <c r="K87" i="26"/>
  <c r="K102" i="26" s="1"/>
  <c r="J87" i="26"/>
  <c r="J102" i="26" s="1"/>
  <c r="I87" i="26"/>
  <c r="I102" i="26" s="1"/>
  <c r="H87" i="26"/>
  <c r="H102" i="26" s="1"/>
  <c r="G87" i="26"/>
  <c r="G102" i="26" s="1"/>
  <c r="F87" i="26"/>
  <c r="F102" i="26" s="1"/>
  <c r="E102" i="26" s="1"/>
  <c r="E86" i="26"/>
  <c r="Q85" i="26"/>
  <c r="Q101" i="26" s="1"/>
  <c r="P85" i="26"/>
  <c r="O85" i="26"/>
  <c r="O101" i="26" s="1"/>
  <c r="N85" i="26"/>
  <c r="N101" i="26" s="1"/>
  <c r="M85" i="26"/>
  <c r="M101" i="26" s="1"/>
  <c r="L85" i="26"/>
  <c r="K85" i="26"/>
  <c r="K101" i="26" s="1"/>
  <c r="J85" i="26"/>
  <c r="J101" i="26" s="1"/>
  <c r="I85" i="26"/>
  <c r="I101" i="26" s="1"/>
  <c r="H85" i="26"/>
  <c r="G85" i="26"/>
  <c r="G101" i="26" s="1"/>
  <c r="F85" i="26"/>
  <c r="F101" i="26" s="1"/>
  <c r="E85" i="26"/>
  <c r="E84" i="26"/>
  <c r="E83" i="26"/>
  <c r="Q82" i="26"/>
  <c r="P82" i="26"/>
  <c r="P100" i="26" s="1"/>
  <c r="O82" i="26"/>
  <c r="O100" i="26" s="1"/>
  <c r="N82" i="26"/>
  <c r="N100" i="26" s="1"/>
  <c r="M82" i="26"/>
  <c r="L82" i="26"/>
  <c r="L100" i="26" s="1"/>
  <c r="K82" i="26"/>
  <c r="K100" i="26" s="1"/>
  <c r="J82" i="26"/>
  <c r="J100" i="26" s="1"/>
  <c r="I82" i="26"/>
  <c r="H82" i="26"/>
  <c r="H100" i="26" s="1"/>
  <c r="G82" i="26"/>
  <c r="G100" i="26" s="1"/>
  <c r="F82" i="26"/>
  <c r="F100" i="26" s="1"/>
  <c r="E100" i="26" s="1"/>
  <c r="E82" i="26"/>
  <c r="E81" i="26"/>
  <c r="E78" i="26" s="1"/>
  <c r="E80" i="26"/>
  <c r="E79" i="26"/>
  <c r="Q78" i="26"/>
  <c r="Q99" i="26" s="1"/>
  <c r="P78" i="26"/>
  <c r="P99" i="26" s="1"/>
  <c r="O78" i="26"/>
  <c r="O99" i="26" s="1"/>
  <c r="N78" i="26"/>
  <c r="M78" i="26"/>
  <c r="M99" i="26" s="1"/>
  <c r="L78" i="26"/>
  <c r="L99" i="26" s="1"/>
  <c r="K78" i="26"/>
  <c r="K99" i="26" s="1"/>
  <c r="J78" i="26"/>
  <c r="I78" i="26"/>
  <c r="I99" i="26" s="1"/>
  <c r="H78" i="26"/>
  <c r="H99" i="26" s="1"/>
  <c r="G78" i="26"/>
  <c r="G99" i="26" s="1"/>
  <c r="F78" i="26"/>
  <c r="E77" i="26"/>
  <c r="E76" i="26"/>
  <c r="E75" i="26"/>
  <c r="E74" i="26"/>
  <c r="E73" i="26"/>
  <c r="E72" i="26"/>
  <c r="E71" i="26"/>
  <c r="E70" i="26"/>
  <c r="Q69" i="26"/>
  <c r="Q98" i="26" s="1"/>
  <c r="P69" i="26"/>
  <c r="P98" i="26" s="1"/>
  <c r="O69" i="26"/>
  <c r="N69" i="26"/>
  <c r="N98" i="26" s="1"/>
  <c r="M69" i="26"/>
  <c r="M98" i="26" s="1"/>
  <c r="L69" i="26"/>
  <c r="L98" i="26" s="1"/>
  <c r="K69" i="26"/>
  <c r="J69" i="26"/>
  <c r="J98" i="26" s="1"/>
  <c r="I69" i="26"/>
  <c r="I98" i="26" s="1"/>
  <c r="H69" i="26"/>
  <c r="H98" i="26" s="1"/>
  <c r="G69" i="26"/>
  <c r="F69" i="26"/>
  <c r="F98" i="26" s="1"/>
  <c r="E98" i="26" s="1"/>
  <c r="E69" i="26"/>
  <c r="E68" i="26"/>
  <c r="Q67" i="26"/>
  <c r="Q97" i="26" s="1"/>
  <c r="P67" i="26"/>
  <c r="O67" i="26"/>
  <c r="O97" i="26" s="1"/>
  <c r="N67" i="26"/>
  <c r="N97" i="26" s="1"/>
  <c r="M67" i="26"/>
  <c r="M97" i="26" s="1"/>
  <c r="L67" i="26"/>
  <c r="K67" i="26"/>
  <c r="K97" i="26" s="1"/>
  <c r="J67" i="26"/>
  <c r="J97" i="26" s="1"/>
  <c r="I67" i="26"/>
  <c r="I97" i="26" s="1"/>
  <c r="H67" i="26"/>
  <c r="G67" i="26"/>
  <c r="G97" i="26" s="1"/>
  <c r="F67" i="26"/>
  <c r="F97" i="26" s="1"/>
  <c r="E67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6" i="26" s="1"/>
  <c r="E37" i="26"/>
  <c r="Q36" i="26"/>
  <c r="P36" i="26"/>
  <c r="P96" i="26" s="1"/>
  <c r="O36" i="26"/>
  <c r="O96" i="26" s="1"/>
  <c r="N36" i="26"/>
  <c r="N96" i="26" s="1"/>
  <c r="M36" i="26"/>
  <c r="L36" i="26"/>
  <c r="L96" i="26" s="1"/>
  <c r="K36" i="26"/>
  <c r="K96" i="26" s="1"/>
  <c r="J36" i="26"/>
  <c r="J96" i="26" s="1"/>
  <c r="I36" i="26"/>
  <c r="H36" i="26"/>
  <c r="H96" i="26" s="1"/>
  <c r="G36" i="26"/>
  <c r="G96" i="26" s="1"/>
  <c r="F36" i="26"/>
  <c r="F96" i="26" s="1"/>
  <c r="E34" i="26"/>
  <c r="E33" i="26"/>
  <c r="E32" i="26"/>
  <c r="E31" i="26"/>
  <c r="E30" i="26"/>
  <c r="K29" i="26"/>
  <c r="E29" i="26" s="1"/>
  <c r="H29" i="26"/>
  <c r="E28" i="26"/>
  <c r="E27" i="26"/>
  <c r="E26" i="26"/>
  <c r="E25" i="26"/>
  <c r="E24" i="26"/>
  <c r="E23" i="26"/>
  <c r="E22" i="26"/>
  <c r="E21" i="26"/>
  <c r="E20" i="26"/>
  <c r="E19" i="26"/>
  <c r="Q18" i="26"/>
  <c r="Q95" i="26" s="1"/>
  <c r="P18" i="26"/>
  <c r="P95" i="26" s="1"/>
  <c r="O18" i="26"/>
  <c r="O95" i="26" s="1"/>
  <c r="N18" i="26"/>
  <c r="N95" i="26" s="1"/>
  <c r="M18" i="26"/>
  <c r="M95" i="26" s="1"/>
  <c r="L18" i="26"/>
  <c r="L95" i="26" s="1"/>
  <c r="J18" i="26"/>
  <c r="J95" i="26" s="1"/>
  <c r="I18" i="26"/>
  <c r="I95" i="26" s="1"/>
  <c r="H18" i="26"/>
  <c r="H95" i="26" s="1"/>
  <c r="G18" i="26"/>
  <c r="G95" i="26" s="1"/>
  <c r="F18" i="26"/>
  <c r="F95" i="26" s="1"/>
  <c r="E17" i="26"/>
  <c r="E16" i="26"/>
  <c r="E15" i="26"/>
  <c r="E14" i="26"/>
  <c r="E13" i="26"/>
  <c r="P12" i="26"/>
  <c r="L12" i="26"/>
  <c r="J12" i="26"/>
  <c r="I12" i="26"/>
  <c r="H12" i="26"/>
  <c r="G12" i="26"/>
  <c r="E11" i="26"/>
  <c r="P10" i="26"/>
  <c r="N10" i="26"/>
  <c r="L10" i="26"/>
  <c r="K10" i="26"/>
  <c r="H10" i="26"/>
  <c r="H7" i="26" s="1"/>
  <c r="G10" i="26"/>
  <c r="F10" i="26"/>
  <c r="E10" i="26" s="1"/>
  <c r="E9" i="26"/>
  <c r="Q8" i="26"/>
  <c r="P8" i="26"/>
  <c r="Q12" i="26" s="1"/>
  <c r="Q7" i="26" s="1"/>
  <c r="O8" i="26"/>
  <c r="N8" i="26"/>
  <c r="O12" i="26" s="1"/>
  <c r="O7" i="26" s="1"/>
  <c r="M8" i="26"/>
  <c r="N12" i="26" s="1"/>
  <c r="L8" i="26"/>
  <c r="M12" i="26" s="1"/>
  <c r="M7" i="26" s="1"/>
  <c r="K8" i="26"/>
  <c r="J8" i="26"/>
  <c r="K12" i="26" s="1"/>
  <c r="K7" i="26" s="1"/>
  <c r="I7" i="26"/>
  <c r="I94" i="26" s="1"/>
  <c r="I103" i="26" s="1"/>
  <c r="G7" i="26"/>
  <c r="G90" i="26" s="1"/>
  <c r="F7" i="26"/>
  <c r="F94" i="26" s="1"/>
  <c r="M94" i="26" l="1"/>
  <c r="M103" i="26" s="1"/>
  <c r="M90" i="26"/>
  <c r="E18" i="26"/>
  <c r="K90" i="26"/>
  <c r="K94" i="26"/>
  <c r="O90" i="26"/>
  <c r="O94" i="26"/>
  <c r="O103" i="26" s="1"/>
  <c r="E95" i="26"/>
  <c r="E96" i="26"/>
  <c r="E97" i="26"/>
  <c r="Q94" i="26"/>
  <c r="Q103" i="26" s="1"/>
  <c r="Q90" i="26"/>
  <c r="H94" i="26"/>
  <c r="H103" i="26" s="1"/>
  <c r="H90" i="26"/>
  <c r="F103" i="26"/>
  <c r="E12" i="26"/>
  <c r="E101" i="26"/>
  <c r="E99" i="26"/>
  <c r="G94" i="26"/>
  <c r="G103" i="26" s="1"/>
  <c r="L7" i="26"/>
  <c r="P7" i="26"/>
  <c r="K18" i="26"/>
  <c r="K95" i="26" s="1"/>
  <c r="I90" i="26"/>
  <c r="F90" i="26"/>
  <c r="J7" i="26"/>
  <c r="N7" i="26"/>
  <c r="E8" i="26"/>
  <c r="E7" i="26" s="1"/>
  <c r="E90" i="26" s="1"/>
  <c r="I63" i="10"/>
  <c r="J63" i="10"/>
  <c r="N94" i="26" l="1"/>
  <c r="N103" i="26" s="1"/>
  <c r="N90" i="26"/>
  <c r="J94" i="26"/>
  <c r="J103" i="26" s="1"/>
  <c r="E103" i="26" s="1"/>
  <c r="J90" i="26"/>
  <c r="P90" i="26"/>
  <c r="P94" i="26"/>
  <c r="P103" i="26" s="1"/>
  <c r="L90" i="26"/>
  <c r="L94" i="26"/>
  <c r="L103" i="26" s="1"/>
  <c r="K103" i="26"/>
  <c r="H26" i="10"/>
  <c r="J8" i="24"/>
  <c r="L8" i="24"/>
  <c r="M8" i="24"/>
  <c r="E94" i="26" l="1"/>
  <c r="H52" i="12"/>
  <c r="F15" i="23" s="1"/>
  <c r="H69" i="24" l="1"/>
  <c r="H98" i="24" s="1"/>
  <c r="E89" i="24"/>
  <c r="E88" i="24"/>
  <c r="Q87" i="24"/>
  <c r="Q102" i="24" s="1"/>
  <c r="P87" i="24"/>
  <c r="P102" i="24" s="1"/>
  <c r="O87" i="24"/>
  <c r="O102" i="24" s="1"/>
  <c r="N87" i="24"/>
  <c r="N102" i="24" s="1"/>
  <c r="M87" i="24"/>
  <c r="M102" i="24" s="1"/>
  <c r="L87" i="24"/>
  <c r="L102" i="24" s="1"/>
  <c r="K87" i="24"/>
  <c r="K102" i="24" s="1"/>
  <c r="J87" i="24"/>
  <c r="J102" i="24" s="1"/>
  <c r="I87" i="24"/>
  <c r="I102" i="24" s="1"/>
  <c r="H87" i="24"/>
  <c r="H102" i="24" s="1"/>
  <c r="G87" i="24"/>
  <c r="G102" i="24" s="1"/>
  <c r="F87" i="24"/>
  <c r="F102" i="24" s="1"/>
  <c r="E86" i="24"/>
  <c r="E85" i="24" s="1"/>
  <c r="Q85" i="24"/>
  <c r="Q101" i="24" s="1"/>
  <c r="P85" i="24"/>
  <c r="P101" i="24" s="1"/>
  <c r="O85" i="24"/>
  <c r="O101" i="24" s="1"/>
  <c r="N85" i="24"/>
  <c r="N101" i="24" s="1"/>
  <c r="M85" i="24"/>
  <c r="M101" i="24" s="1"/>
  <c r="L85" i="24"/>
  <c r="L101" i="24" s="1"/>
  <c r="K85" i="24"/>
  <c r="K101" i="24" s="1"/>
  <c r="J85" i="24"/>
  <c r="J101" i="24" s="1"/>
  <c r="I85" i="24"/>
  <c r="I101" i="24" s="1"/>
  <c r="H85" i="24"/>
  <c r="H101" i="24" s="1"/>
  <c r="G85" i="24"/>
  <c r="G101" i="24" s="1"/>
  <c r="F85" i="24"/>
  <c r="F101" i="24" s="1"/>
  <c r="E84" i="24"/>
  <c r="E83" i="24"/>
  <c r="Q82" i="24"/>
  <c r="Q100" i="24" s="1"/>
  <c r="P82" i="24"/>
  <c r="P100" i="24" s="1"/>
  <c r="O82" i="24"/>
  <c r="O100" i="24" s="1"/>
  <c r="N82" i="24"/>
  <c r="N100" i="24" s="1"/>
  <c r="M82" i="24"/>
  <c r="M100" i="24" s="1"/>
  <c r="L82" i="24"/>
  <c r="L100" i="24" s="1"/>
  <c r="K82" i="24"/>
  <c r="K100" i="24" s="1"/>
  <c r="J82" i="24"/>
  <c r="J100" i="24" s="1"/>
  <c r="I82" i="24"/>
  <c r="I100" i="24" s="1"/>
  <c r="H82" i="24"/>
  <c r="H100" i="24" s="1"/>
  <c r="G82" i="24"/>
  <c r="G100" i="24" s="1"/>
  <c r="F82" i="24"/>
  <c r="F100" i="24" s="1"/>
  <c r="E81" i="24"/>
  <c r="E80" i="24"/>
  <c r="E79" i="24"/>
  <c r="Q78" i="24"/>
  <c r="Q99" i="24" s="1"/>
  <c r="P78" i="24"/>
  <c r="P99" i="24" s="1"/>
  <c r="O78" i="24"/>
  <c r="O99" i="24" s="1"/>
  <c r="N78" i="24"/>
  <c r="N99" i="24" s="1"/>
  <c r="M78" i="24"/>
  <c r="M99" i="24" s="1"/>
  <c r="L78" i="24"/>
  <c r="L99" i="24" s="1"/>
  <c r="K78" i="24"/>
  <c r="K99" i="24" s="1"/>
  <c r="J78" i="24"/>
  <c r="J99" i="24" s="1"/>
  <c r="I78" i="24"/>
  <c r="I99" i="24" s="1"/>
  <c r="H78" i="24"/>
  <c r="H99" i="24" s="1"/>
  <c r="G78" i="24"/>
  <c r="G99" i="24" s="1"/>
  <c r="F78" i="24"/>
  <c r="F99" i="24" s="1"/>
  <c r="E77" i="24"/>
  <c r="E76" i="24"/>
  <c r="E75" i="24"/>
  <c r="E74" i="24"/>
  <c r="E73" i="24"/>
  <c r="E72" i="24"/>
  <c r="E71" i="24"/>
  <c r="E70" i="24"/>
  <c r="Q69" i="24"/>
  <c r="Q98" i="24" s="1"/>
  <c r="P69" i="24"/>
  <c r="P98" i="24" s="1"/>
  <c r="O69" i="24"/>
  <c r="O98" i="24" s="1"/>
  <c r="N69" i="24"/>
  <c r="N98" i="24" s="1"/>
  <c r="M69" i="24"/>
  <c r="M98" i="24" s="1"/>
  <c r="L69" i="24"/>
  <c r="L98" i="24" s="1"/>
  <c r="K69" i="24"/>
  <c r="K98" i="24" s="1"/>
  <c r="J69" i="24"/>
  <c r="J98" i="24" s="1"/>
  <c r="I69" i="24"/>
  <c r="I98" i="24" s="1"/>
  <c r="G69" i="24"/>
  <c r="G98" i="24" s="1"/>
  <c r="F69" i="24"/>
  <c r="F98" i="24" s="1"/>
  <c r="E68" i="24"/>
  <c r="E67" i="24" s="1"/>
  <c r="Q67" i="24"/>
  <c r="Q97" i="24" s="1"/>
  <c r="P67" i="24"/>
  <c r="P97" i="24" s="1"/>
  <c r="O67" i="24"/>
  <c r="O97" i="24" s="1"/>
  <c r="N67" i="24"/>
  <c r="N97" i="24" s="1"/>
  <c r="M67" i="24"/>
  <c r="M97" i="24" s="1"/>
  <c r="L67" i="24"/>
  <c r="L97" i="24" s="1"/>
  <c r="K67" i="24"/>
  <c r="K97" i="24" s="1"/>
  <c r="J67" i="24"/>
  <c r="J97" i="24" s="1"/>
  <c r="I67" i="24"/>
  <c r="I97" i="24" s="1"/>
  <c r="H67" i="24"/>
  <c r="H97" i="24" s="1"/>
  <c r="G67" i="24"/>
  <c r="G97" i="24" s="1"/>
  <c r="F67" i="24"/>
  <c r="F97" i="24" s="1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Q36" i="24"/>
  <c r="Q96" i="24" s="1"/>
  <c r="P36" i="24"/>
  <c r="P96" i="24" s="1"/>
  <c r="O36" i="24"/>
  <c r="O96" i="24" s="1"/>
  <c r="N36" i="24"/>
  <c r="N96" i="24" s="1"/>
  <c r="M36" i="24"/>
  <c r="M96" i="24" s="1"/>
  <c r="L36" i="24"/>
  <c r="L96" i="24" s="1"/>
  <c r="K36" i="24"/>
  <c r="K96" i="24" s="1"/>
  <c r="J36" i="24"/>
  <c r="J96" i="24" s="1"/>
  <c r="I36" i="24"/>
  <c r="I96" i="24" s="1"/>
  <c r="H36" i="24"/>
  <c r="H96" i="24" s="1"/>
  <c r="G36" i="24"/>
  <c r="G96" i="24" s="1"/>
  <c r="F36" i="24"/>
  <c r="F96" i="24" s="1"/>
  <c r="E34" i="24"/>
  <c r="E33" i="24"/>
  <c r="E32" i="24"/>
  <c r="E31" i="24"/>
  <c r="E30" i="24"/>
  <c r="K29" i="24"/>
  <c r="H29" i="24"/>
  <c r="E28" i="24"/>
  <c r="P18" i="24"/>
  <c r="P95" i="24" s="1"/>
  <c r="K18" i="24"/>
  <c r="K95" i="24" s="1"/>
  <c r="E26" i="24"/>
  <c r="E25" i="24"/>
  <c r="E24" i="24"/>
  <c r="E23" i="24"/>
  <c r="E22" i="24"/>
  <c r="E21" i="24"/>
  <c r="E20" i="24"/>
  <c r="E19" i="24"/>
  <c r="Q18" i="24"/>
  <c r="Q95" i="24" s="1"/>
  <c r="O18" i="24"/>
  <c r="O95" i="24" s="1"/>
  <c r="N18" i="24"/>
  <c r="N95" i="24" s="1"/>
  <c r="M18" i="24"/>
  <c r="M95" i="24" s="1"/>
  <c r="I18" i="24"/>
  <c r="I95" i="24" s="1"/>
  <c r="G18" i="24"/>
  <c r="G95" i="24" s="1"/>
  <c r="F18" i="24"/>
  <c r="F95" i="24" s="1"/>
  <c r="E17" i="24"/>
  <c r="E16" i="24"/>
  <c r="E15" i="24"/>
  <c r="J12" i="24"/>
  <c r="H12" i="24"/>
  <c r="G12" i="24"/>
  <c r="E11" i="24"/>
  <c r="E9" i="24"/>
  <c r="Q8" i="24"/>
  <c r="P8" i="24"/>
  <c r="Q12" i="24" s="1"/>
  <c r="O8" i="24"/>
  <c r="P12" i="24" s="1"/>
  <c r="N8" i="24"/>
  <c r="O12" i="24" s="1"/>
  <c r="N12" i="24"/>
  <c r="M12" i="24"/>
  <c r="K8" i="24"/>
  <c r="L12" i="24" s="1"/>
  <c r="K12" i="24"/>
  <c r="E55" i="10"/>
  <c r="E54" i="10"/>
  <c r="E53" i="10"/>
  <c r="E50" i="10"/>
  <c r="E47" i="10"/>
  <c r="H57" i="10"/>
  <c r="G57" i="10"/>
  <c r="E57" i="10"/>
  <c r="E52" i="10"/>
  <c r="E51" i="10"/>
  <c r="G54" i="10"/>
  <c r="H54" i="10"/>
  <c r="H55" i="10"/>
  <c r="H53" i="10"/>
  <c r="G53" i="10"/>
  <c r="G52" i="10"/>
  <c r="G51" i="10"/>
  <c r="H52" i="10"/>
  <c r="H51" i="10"/>
  <c r="H50" i="10"/>
  <c r="H12" i="10"/>
  <c r="H49" i="10"/>
  <c r="H48" i="10"/>
  <c r="E29" i="24" l="1"/>
  <c r="E14" i="24"/>
  <c r="E13" i="24"/>
  <c r="Q7" i="24"/>
  <c r="Q90" i="24" s="1"/>
  <c r="E101" i="24"/>
  <c r="J7" i="24"/>
  <c r="J94" i="24" s="1"/>
  <c r="E97" i="24"/>
  <c r="E100" i="24"/>
  <c r="E82" i="24"/>
  <c r="H18" i="24"/>
  <c r="H95" i="24" s="1"/>
  <c r="E36" i="24"/>
  <c r="E99" i="24"/>
  <c r="E78" i="24"/>
  <c r="E96" i="24"/>
  <c r="M7" i="24"/>
  <c r="M94" i="24" s="1"/>
  <c r="M103" i="24" s="1"/>
  <c r="O7" i="24"/>
  <c r="O90" i="24" s="1"/>
  <c r="E27" i="24"/>
  <c r="E69" i="24"/>
  <c r="E87" i="24"/>
  <c r="E8" i="24"/>
  <c r="I12" i="24"/>
  <c r="I7" i="24" s="1"/>
  <c r="E98" i="24"/>
  <c r="E102" i="24"/>
  <c r="Q94" i="24"/>
  <c r="Q103" i="24" s="1"/>
  <c r="J18" i="24"/>
  <c r="J95" i="24" s="1"/>
  <c r="L18" i="24"/>
  <c r="L95" i="24" s="1"/>
  <c r="E18" i="24" l="1"/>
  <c r="M90" i="24"/>
  <c r="O94" i="24"/>
  <c r="O103" i="24" s="1"/>
  <c r="E95" i="24"/>
  <c r="E12" i="24"/>
  <c r="I94" i="24"/>
  <c r="I103" i="24" s="1"/>
  <c r="I90" i="24"/>
  <c r="J103" i="24"/>
  <c r="J90" i="24"/>
  <c r="H13" i="10" l="1"/>
  <c r="H20" i="10"/>
  <c r="G20" i="10"/>
  <c r="E20" i="10"/>
  <c r="H16" i="10"/>
  <c r="H15" i="10"/>
  <c r="H14" i="10"/>
  <c r="H11" i="10"/>
  <c r="H10" i="10"/>
  <c r="G17" i="10"/>
  <c r="G16" i="10"/>
  <c r="G15" i="10"/>
  <c r="G14" i="10"/>
  <c r="G13" i="10"/>
  <c r="G10" i="10"/>
  <c r="E17" i="10"/>
  <c r="E16" i="10"/>
  <c r="E15" i="10"/>
  <c r="E13" i="10"/>
  <c r="E14" i="10"/>
  <c r="N10" i="24" l="1"/>
  <c r="N7" i="24" s="1"/>
  <c r="N90" i="24" s="1"/>
  <c r="F10" i="24"/>
  <c r="L10" i="24"/>
  <c r="L7" i="24" s="1"/>
  <c r="L94" i="24" s="1"/>
  <c r="L103" i="24" s="1"/>
  <c r="H10" i="24"/>
  <c r="H7" i="24" s="1"/>
  <c r="N94" i="24"/>
  <c r="N103" i="24" s="1"/>
  <c r="P10" i="24"/>
  <c r="P7" i="24" s="1"/>
  <c r="K10" i="24"/>
  <c r="K7" i="24" s="1"/>
  <c r="G10" i="24"/>
  <c r="G7" i="24" s="1"/>
  <c r="F7" i="24"/>
  <c r="E10" i="10"/>
  <c r="L90" i="24" l="1"/>
  <c r="E10" i="24"/>
  <c r="E7" i="24" s="1"/>
  <c r="E90" i="24" s="1"/>
  <c r="G94" i="24"/>
  <c r="G103" i="24" s="1"/>
  <c r="G90" i="24"/>
  <c r="K94" i="24"/>
  <c r="K103" i="24" s="1"/>
  <c r="K90" i="24"/>
  <c r="P94" i="24"/>
  <c r="P103" i="24" s="1"/>
  <c r="P90" i="24"/>
  <c r="H90" i="24"/>
  <c r="H94" i="24"/>
  <c r="H103" i="24" s="1"/>
  <c r="F94" i="24"/>
  <c r="F90" i="24"/>
  <c r="F103" i="24" l="1"/>
  <c r="E103" i="24" s="1"/>
  <c r="E94" i="24"/>
  <c r="C8" i="14" l="1"/>
  <c r="E5" i="24"/>
  <c r="F55" i="20"/>
  <c r="F54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2" i="20"/>
  <c r="F48" i="20"/>
  <c r="F47" i="20"/>
  <c r="F46" i="20"/>
  <c r="F45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F33" i="20"/>
  <c r="F32" i="20" s="1"/>
  <c r="R32" i="20"/>
  <c r="Q32" i="20"/>
  <c r="P32" i="20"/>
  <c r="O32" i="20"/>
  <c r="N32" i="20"/>
  <c r="M32" i="20"/>
  <c r="L32" i="20"/>
  <c r="K32" i="20"/>
  <c r="J32" i="20"/>
  <c r="I32" i="20"/>
  <c r="H32" i="20"/>
  <c r="G32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F28" i="20"/>
  <c r="F27" i="20"/>
  <c r="F26" i="20"/>
  <c r="F25" i="20"/>
  <c r="R24" i="20"/>
  <c r="R51" i="20" s="1"/>
  <c r="Q24" i="20"/>
  <c r="Q51" i="20" s="1"/>
  <c r="P24" i="20"/>
  <c r="P51" i="20" s="1"/>
  <c r="O24" i="20"/>
  <c r="O51" i="20" s="1"/>
  <c r="N24" i="20"/>
  <c r="N51" i="20" s="1"/>
  <c r="M24" i="20"/>
  <c r="M51" i="20" s="1"/>
  <c r="L24" i="20"/>
  <c r="L51" i="20" s="1"/>
  <c r="K24" i="20"/>
  <c r="K51" i="20" s="1"/>
  <c r="J24" i="20"/>
  <c r="J51" i="20" s="1"/>
  <c r="I24" i="20"/>
  <c r="I51" i="20" s="1"/>
  <c r="H24" i="20"/>
  <c r="H51" i="20" s="1"/>
  <c r="G24" i="20"/>
  <c r="G51" i="20" s="1"/>
  <c r="F22" i="20"/>
  <c r="R21" i="20"/>
  <c r="R50" i="20" s="1"/>
  <c r="Q21" i="20"/>
  <c r="Q50" i="20" s="1"/>
  <c r="P21" i="20"/>
  <c r="P50" i="20" s="1"/>
  <c r="O21" i="20"/>
  <c r="O50" i="20" s="1"/>
  <c r="N21" i="20"/>
  <c r="N50" i="20" s="1"/>
  <c r="M21" i="20"/>
  <c r="M50" i="20" s="1"/>
  <c r="L21" i="20"/>
  <c r="L50" i="20" s="1"/>
  <c r="K21" i="20"/>
  <c r="K50" i="20" s="1"/>
  <c r="J21" i="20"/>
  <c r="J50" i="20" s="1"/>
  <c r="I21" i="20"/>
  <c r="I50" i="20" s="1"/>
  <c r="H21" i="20"/>
  <c r="H50" i="20" s="1"/>
  <c r="G21" i="20"/>
  <c r="G50" i="20" s="1"/>
  <c r="F21" i="20"/>
  <c r="F19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R17" i="20"/>
  <c r="Q17" i="20"/>
  <c r="Q49" i="20" s="1"/>
  <c r="P17" i="20"/>
  <c r="P49" i="20" s="1"/>
  <c r="O17" i="20"/>
  <c r="O49" i="20" s="1"/>
  <c r="N17" i="20"/>
  <c r="M17" i="20"/>
  <c r="M49" i="20" s="1"/>
  <c r="L17" i="20"/>
  <c r="L49" i="20" s="1"/>
  <c r="K17" i="20"/>
  <c r="K49" i="20" s="1"/>
  <c r="J17" i="20"/>
  <c r="I17" i="20"/>
  <c r="I49" i="20" s="1"/>
  <c r="H17" i="20"/>
  <c r="H49" i="20" s="1"/>
  <c r="G17" i="20"/>
  <c r="G49" i="20" s="1"/>
  <c r="F7" i="20"/>
  <c r="F51" i="20" l="1"/>
  <c r="F24" i="20"/>
  <c r="K56" i="20"/>
  <c r="O56" i="20"/>
  <c r="F18" i="20"/>
  <c r="F17" i="20" s="1"/>
  <c r="P56" i="20"/>
  <c r="H56" i="20"/>
  <c r="L56" i="20"/>
  <c r="F53" i="20"/>
  <c r="J41" i="20"/>
  <c r="N41" i="20"/>
  <c r="R41" i="20"/>
  <c r="G56" i="20"/>
  <c r="I56" i="20"/>
  <c r="M56" i="20"/>
  <c r="Q56" i="20"/>
  <c r="F50" i="20"/>
  <c r="G41" i="20"/>
  <c r="K41" i="20"/>
  <c r="O41" i="20"/>
  <c r="J49" i="20"/>
  <c r="J56" i="20" s="1"/>
  <c r="N49" i="20"/>
  <c r="N56" i="20" s="1"/>
  <c r="R49" i="20"/>
  <c r="R56" i="20" s="1"/>
  <c r="H41" i="20"/>
  <c r="L41" i="20"/>
  <c r="P41" i="20"/>
  <c r="I41" i="20"/>
  <c r="M41" i="20"/>
  <c r="Q41" i="20"/>
  <c r="F41" i="20" l="1"/>
  <c r="F49" i="20"/>
  <c r="F56" i="20" s="1"/>
  <c r="F5" i="20" l="1"/>
  <c r="K55" i="10"/>
  <c r="K54" i="10" s="1"/>
  <c r="K53" i="10" s="1"/>
  <c r="G55" i="10"/>
  <c r="G49" i="10"/>
  <c r="E49" i="10"/>
  <c r="G48" i="10"/>
  <c r="E48" i="10"/>
  <c r="E62" i="10" s="1"/>
  <c r="G12" i="10" l="1"/>
  <c r="E12" i="10"/>
  <c r="G11" i="10" l="1"/>
  <c r="E11" i="10"/>
  <c r="K18" i="10" l="1"/>
  <c r="K17" i="10" s="1"/>
  <c r="E18" i="10"/>
  <c r="G18" i="10" l="1"/>
  <c r="G26" i="10" s="1"/>
  <c r="H23" i="12" l="1"/>
  <c r="F12" i="23" s="1"/>
  <c r="H12" i="12"/>
  <c r="F11" i="23" s="1"/>
  <c r="F10" i="23" s="1"/>
  <c r="G12" i="7" l="1"/>
  <c r="F62" i="10"/>
  <c r="I62" i="10"/>
  <c r="J62" i="10"/>
  <c r="L62" i="10"/>
  <c r="F63" i="10"/>
  <c r="G62" i="10" l="1"/>
  <c r="G63" i="10" s="1"/>
  <c r="E63" i="10"/>
  <c r="H62" i="10"/>
  <c r="H63" i="10" s="1"/>
  <c r="K62" i="10"/>
  <c r="K63" i="10" s="1"/>
  <c r="C30" i="14" l="1"/>
  <c r="H33" i="12"/>
  <c r="F14" i="23" s="1"/>
  <c r="F13" i="23" s="1"/>
  <c r="G13" i="7" l="1"/>
  <c r="F9" i="23"/>
  <c r="J27" i="10"/>
  <c r="F27" i="10"/>
  <c r="L26" i="10"/>
  <c r="K26" i="10"/>
  <c r="K27" i="10" s="1"/>
  <c r="J26" i="10"/>
  <c r="I26" i="10"/>
  <c r="I27" i="10" s="1"/>
  <c r="F8" i="23" l="1"/>
  <c r="G10" i="7" s="1"/>
  <c r="G11" i="7"/>
  <c r="G27" i="10"/>
  <c r="E26" i="10"/>
  <c r="E27" i="10" s="1"/>
  <c r="H27" i="10"/>
</calcChain>
</file>

<file path=xl/sharedStrings.xml><?xml version="1.0" encoding="utf-8"?>
<sst xmlns="http://schemas.openxmlformats.org/spreadsheetml/2006/main" count="1173" uniqueCount="483">
  <si>
    <t>PRESUPUESTO DE INGRESOS</t>
  </si>
  <si>
    <t xml:space="preserve">TOTAL DEL PRESUPUESTO: </t>
  </si>
  <si>
    <t>CÓDIGO</t>
  </si>
  <si>
    <t>RUBRO/TIPO/CLASE/CONCEPTO</t>
  </si>
  <si>
    <t xml:space="preserve">TOTAL ANUAL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</si>
  <si>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</si>
  <si>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</si>
  <si>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</si>
  <si>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</si>
  <si>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</si>
  <si>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</si>
  <si>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</si>
  <si>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</si>
  <si>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</si>
  <si>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</si>
  <si>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</si>
  <si>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</si>
  <si>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 ANTERIOR</t>
  </si>
  <si>
    <t>1</t>
  </si>
  <si>
    <t xml:space="preserve">IMPUESTOS                                                                      </t>
  </si>
  <si>
    <t>2</t>
  </si>
  <si>
    <t>CUOTAS Y APORTACIONES DE SEGURIDAD SOCIAL</t>
  </si>
  <si>
    <t>3</t>
  </si>
  <si>
    <t>CONTRIBUCIONES DE MEJORAS</t>
  </si>
  <si>
    <t>4</t>
  </si>
  <si>
    <t xml:space="preserve">DERECHOS                                                                         </t>
  </si>
  <si>
    <t>8</t>
  </si>
  <si>
    <t>5</t>
  </si>
  <si>
    <t>PRODUCTOS</t>
  </si>
  <si>
    <t>6</t>
  </si>
  <si>
    <t>APROVECHAMIENTOS</t>
  </si>
  <si>
    <t>7</t>
  </si>
  <si>
    <t>INGRESOS POR VENTA DE BIENES Y SERVICIOS</t>
  </si>
  <si>
    <t>PARTICIPACIÓN Y APORTACIONES</t>
  </si>
  <si>
    <t>9</t>
  </si>
  <si>
    <t>TRANSFERENCIAS, ASIGNACIONES, SUBSIDIOS Y OTRAS AYUDAS</t>
  </si>
  <si>
    <t>0</t>
  </si>
  <si>
    <t>INGRESOS DERIVADOS DE FINANCIAMIENTOS</t>
  </si>
  <si>
    <t>TOTAL DEL PRESUPUESTO</t>
  </si>
  <si>
    <t>RESUMEN POR CONCEPTO</t>
  </si>
  <si>
    <t>RUBRO</t>
  </si>
  <si>
    <t xml:space="preserve">ANUAL </t>
  </si>
  <si>
    <t>IMPUESTOS</t>
  </si>
  <si>
    <t>DERECHOS</t>
  </si>
  <si>
    <t>INGRESOS POR VENTAS DE BIENES Y SERVICIOS</t>
  </si>
  <si>
    <t>PARTICIPACIONES Y APORTACIONES</t>
  </si>
  <si>
    <t>TRANSF. ASIGNACIONES, SUBSIDIOS Y OTRAS AYUDAS</t>
  </si>
  <si>
    <t>ÁRBOL DE PROBLEMAS</t>
  </si>
  <si>
    <t>EFECTOS</t>
  </si>
  <si>
    <t>AFECTACION A LAS ACTIVIDADES DE LA POBLACION</t>
  </si>
  <si>
    <t>MALESTAR DE LA CIUDADANIA</t>
  </si>
  <si>
    <t>PROBLEMA 
CENTRAL</t>
  </si>
  <si>
    <t>CAUSAS PRIMARIAS</t>
  </si>
  <si>
    <t>CAUSAS SECUNDARIAS</t>
  </si>
  <si>
    <t xml:space="preserve">ÁRBOL DE OBJETIVOS </t>
  </si>
  <si>
    <t xml:space="preserve">FIN </t>
  </si>
  <si>
    <t>PROPÓSITOS</t>
  </si>
  <si>
    <t>COMPONENTES</t>
  </si>
  <si>
    <t>MATRIZ DE INDICADORES PARA RESULTADOS</t>
  </si>
  <si>
    <t>Resumen narrativo</t>
  </si>
  <si>
    <t>INDICADORES</t>
  </si>
  <si>
    <t>Medios de verificación</t>
  </si>
  <si>
    <t>Supuestos (Hipótesis)</t>
  </si>
  <si>
    <t>Nombre del indicador</t>
  </si>
  <si>
    <t>Método de cálculo</t>
  </si>
  <si>
    <t>Frecuencia de medición</t>
  </si>
  <si>
    <t>FIN</t>
  </si>
  <si>
    <t>Anual</t>
  </si>
  <si>
    <t>P1</t>
  </si>
  <si>
    <t>C1P1</t>
  </si>
  <si>
    <t>C2P1</t>
  </si>
  <si>
    <t>APERTURA PROGRAMÁTICA</t>
  </si>
  <si>
    <t xml:space="preserve">CLAVE
</t>
  </si>
  <si>
    <t xml:space="preserve">NIVEL
</t>
  </si>
  <si>
    <t xml:space="preserve">FIN, PROPÓSITO, COMPONENTE, ACTIVIDAD
</t>
  </si>
  <si>
    <t>META PROGRAMADA</t>
  </si>
  <si>
    <t>BENEFICIARIOS/DESTINATARIOS (AÑO)</t>
  </si>
  <si>
    <t xml:space="preserve">FECHA DE TÉRMINO                            </t>
  </si>
  <si>
    <t xml:space="preserve">TIPO 
</t>
  </si>
  <si>
    <t>F</t>
  </si>
  <si>
    <t>PROPOSITO 1</t>
  </si>
  <si>
    <t>C1</t>
  </si>
  <si>
    <t>COMPONENTE 1</t>
  </si>
  <si>
    <t>A1</t>
  </si>
  <si>
    <t>ACTIVIDAD 1</t>
  </si>
  <si>
    <t>PROGRAMA</t>
  </si>
  <si>
    <t>A2</t>
  </si>
  <si>
    <t>ACTIVIDAD 2</t>
  </si>
  <si>
    <t>C2</t>
  </si>
  <si>
    <t>COMPONENTE 2</t>
  </si>
  <si>
    <t>PUBLICACION DE REGLAMENTO</t>
  </si>
  <si>
    <t>MUNCIPIO: HUANDACAREO</t>
  </si>
  <si>
    <t>PROGRAMA OPERATIVO ANUAL</t>
  </si>
  <si>
    <t xml:space="preserve">NOMBRE DE LA UR            </t>
  </si>
  <si>
    <t>CLAVE</t>
  </si>
  <si>
    <t>NIVEL</t>
  </si>
  <si>
    <t xml:space="preserve">FIN, PROPÓSITO, COMPONENTE Y ACTIVIDAD (DESCRIPCIÓN)
 </t>
  </si>
  <si>
    <t xml:space="preserve">MONTO       </t>
  </si>
  <si>
    <t xml:space="preserve">FECHA DE TÉRMINO  </t>
  </si>
  <si>
    <t>DIRECCION GENERAL</t>
  </si>
  <si>
    <t>NOMBRE DEL MUNICIPIO: HUANDACAREO</t>
  </si>
  <si>
    <t>ORGANISMO OPERADOR DEL SISTEMA DE AGUA POTABLE, ALCANTARILLADO Y SANEAMIENTO HUANDACAREO</t>
  </si>
  <si>
    <t>NOMBRE DEL MUNICIPIO: HUANDACAREO, MICH.</t>
  </si>
  <si>
    <t>CODIGO</t>
  </si>
  <si>
    <t>DESCRIPCIÓN/CONCEPTO/PARTIDA</t>
  </si>
  <si>
    <t>SERVICIOS PERSONALES</t>
  </si>
  <si>
    <t>Sueldos base</t>
  </si>
  <si>
    <t xml:space="preserve">Sueldo base a personal eventual </t>
  </si>
  <si>
    <t>Aguinaldo o gratificación de fin de año</t>
  </si>
  <si>
    <t>Aportaciones al IMSS</t>
  </si>
  <si>
    <t>Aportaciones al INFONAVIT</t>
  </si>
  <si>
    <t>Aport. al Sist. de Ahorro para el Retiro</t>
  </si>
  <si>
    <t>Apoyos a la capacitación de los servidores públicos</t>
  </si>
  <si>
    <t>MATERIALES Y SUMINISTROS</t>
  </si>
  <si>
    <t>Materiales y útiles de oficina</t>
  </si>
  <si>
    <t>Materiales y útiles de impresión y reproducción</t>
  </si>
  <si>
    <t>Material de limpieza</t>
  </si>
  <si>
    <t>Productos alimenticios para el personal en las instalaciones de las dependencias y entidades</t>
  </si>
  <si>
    <t>Vestuario y uniformes</t>
  </si>
  <si>
    <t>Refacciones y accesorios menores de equipo de transporte</t>
  </si>
  <si>
    <t>SERVICIOS GENERALES</t>
  </si>
  <si>
    <t>Servicio telefónico convencional</t>
  </si>
  <si>
    <t>Servicio de telefonía celular</t>
  </si>
  <si>
    <t>Servicios de informática</t>
  </si>
  <si>
    <t>Comisiones bancarias</t>
  </si>
  <si>
    <t>Seguros de bienes patrimoniales</t>
  </si>
  <si>
    <t>Valores de tránsito placas, tarjetas y calcomonías</t>
  </si>
  <si>
    <t>Derechos de explotación, uso o aprovechamientos de agua nacionales</t>
  </si>
  <si>
    <t>Penas, multas, accesorios y actualizaciones</t>
  </si>
  <si>
    <t>BIENES MUEBLES, INMUEBLES E INTANGIBLES</t>
  </si>
  <si>
    <t>Bienes informáticos</t>
  </si>
  <si>
    <t>INVERSIÓN PÚBLICA</t>
  </si>
  <si>
    <t>INVERSIONES FINANCIERAS Y OTRAS PROVISIONES</t>
  </si>
  <si>
    <t>DEUDA PÚBLICA</t>
  </si>
  <si>
    <t>CAPÍTULO</t>
  </si>
  <si>
    <t>TRANSF., ASIGNACIONES, SUBS. Y OTRAS AYUDAS</t>
  </si>
  <si>
    <t>Pago de liquidaciones</t>
  </si>
  <si>
    <t>Productos químicos para potabilización</t>
  </si>
  <si>
    <t>Prendas de protección personal</t>
  </si>
  <si>
    <t>Materiales preventivos y de señalamientos</t>
  </si>
  <si>
    <t>Herramientas menores</t>
  </si>
  <si>
    <t>Matenimiento y conservación de inmuebles para la prestación de servicios públicos</t>
  </si>
  <si>
    <t>Vehículos y equipo terrestre, destinados a servicios públicos y la operación de programas públicos</t>
  </si>
  <si>
    <t>Maquinaria y equipo de construcción</t>
  </si>
  <si>
    <t>Maquinaria, equipo eléctrico y electrónico</t>
  </si>
  <si>
    <t>Herramientas y máquinas herramienta</t>
  </si>
  <si>
    <t>Equipo de bombeo</t>
  </si>
  <si>
    <t>PRESUPUESTO DE EGRESOS GENERAL</t>
  </si>
  <si>
    <t>HOJA:  01   DE: 01</t>
  </si>
  <si>
    <t>PLANTILLA DE PERSONAL</t>
  </si>
  <si>
    <t>NOMBRE DEL OCUPANTE</t>
  </si>
  <si>
    <t xml:space="preserve">PUESTO </t>
  </si>
  <si>
    <t>PLAZA</t>
  </si>
  <si>
    <t>FECHA DE INGRESO</t>
  </si>
  <si>
    <t>SUELDO BASE</t>
  </si>
  <si>
    <t>COMPENSACIÓN</t>
  </si>
  <si>
    <t>AGUINALDO</t>
  </si>
  <si>
    <t>PRIMA VACACIONAL</t>
  </si>
  <si>
    <t>SUBSIDIO AL EMPLEO</t>
  </si>
  <si>
    <t>IMSS</t>
  </si>
  <si>
    <t>I. S. R.</t>
  </si>
  <si>
    <t>CUOTA SINDICAL</t>
  </si>
  <si>
    <t>C</t>
  </si>
  <si>
    <t xml:space="preserve">TOTAL MENSUAL:   </t>
  </si>
  <si>
    <t>PLAZA:</t>
  </si>
  <si>
    <t>TOTAL ANUAL:</t>
  </si>
  <si>
    <t>( B ) BASE</t>
  </si>
  <si>
    <t>( C ) CONFIANZA</t>
  </si>
  <si>
    <t>( E ) EVENTUAL</t>
  </si>
  <si>
    <t>B</t>
  </si>
  <si>
    <t>GILBERTO CHAVEZ AVILA</t>
  </si>
  <si>
    <t>LECTURISTA</t>
  </si>
  <si>
    <t>VACANTE</t>
  </si>
  <si>
    <t>PEDRO SERMEÑO NIETO</t>
  </si>
  <si>
    <t>RAFAEL FULGENCIO JAVIER</t>
  </si>
  <si>
    <t>( H ) HONORARIOS ASIMILABLES A SALARIOS</t>
  </si>
  <si>
    <t>DIRECTOR GENERAL</t>
  </si>
  <si>
    <t>RESPONSABLE DEL ECA</t>
  </si>
  <si>
    <t>NOMBRE DEL PROGRAMA: DIRECCIÓN, ADMINISTRACIÓN, OPERACIÓN Y MANTENIMIENTO</t>
  </si>
  <si>
    <t>Restricciones Presupuestales y Técnicas</t>
  </si>
  <si>
    <t>USUARIOS</t>
  </si>
  <si>
    <t>PARTIDAS POR ACTIVIDAD</t>
  </si>
  <si>
    <t>FIN: F1</t>
  </si>
  <si>
    <t>PROPÓSITO: P1</t>
  </si>
  <si>
    <t>COMPONENTE: C1</t>
  </si>
  <si>
    <t xml:space="preserve">CLAVE </t>
  </si>
  <si>
    <t>ACTIVIDAD</t>
  </si>
  <si>
    <t>PARTIDAS DE GASTO</t>
  </si>
  <si>
    <t xml:space="preserve">MONTO 
</t>
  </si>
  <si>
    <t xml:space="preserve">CALENDARIO DE PAGOS 
</t>
  </si>
  <si>
    <t xml:space="preserve">PARTIDA PRESUPUESTAL  </t>
  </si>
  <si>
    <t>DESCRIPCIÓN PRESUPUESTAL</t>
  </si>
  <si>
    <t>E</t>
  </si>
  <si>
    <t>M</t>
  </si>
  <si>
    <t>A</t>
  </si>
  <si>
    <t>J</t>
  </si>
  <si>
    <t>S</t>
  </si>
  <si>
    <t>O</t>
  </si>
  <si>
    <t>N</t>
  </si>
  <si>
    <t>D</t>
  </si>
  <si>
    <t>F1P1C1A1</t>
  </si>
  <si>
    <t>F1P1C1A2</t>
  </si>
  <si>
    <t>COMPONENTE: C2</t>
  </si>
  <si>
    <t>F1P1C2A1</t>
  </si>
  <si>
    <t>F1P1C2A2</t>
  </si>
  <si>
    <t>X</t>
  </si>
  <si>
    <t>1. GENERALES</t>
  </si>
  <si>
    <t>PROGRAMA PRESUPUESTARIO</t>
  </si>
  <si>
    <t>NIVEL DEL OBJETIVO</t>
  </si>
  <si>
    <t>2. GENERALES DEL INDICADOR</t>
  </si>
  <si>
    <t>NOMBRE DEL INDICADOR</t>
  </si>
  <si>
    <t>DESCRIPCIÓN</t>
  </si>
  <si>
    <t>TIPO</t>
  </si>
  <si>
    <t>DIMENSIÓN A MEDIR</t>
  </si>
  <si>
    <t>MÈTODO DE CÁLCULO</t>
  </si>
  <si>
    <t>FRECUENCIA DE MEDICIÓN</t>
  </si>
  <si>
    <t>EFICIENCIA</t>
  </si>
  <si>
    <t>ANUAL</t>
  </si>
  <si>
    <t>3. DESCRIPCIÓN DE LA META</t>
  </si>
  <si>
    <t>LINEA BASE</t>
  </si>
  <si>
    <t>META</t>
  </si>
  <si>
    <t>SENTIDO</t>
  </si>
  <si>
    <t>FECHA DE TÉRMINO</t>
  </si>
  <si>
    <t>ABSOLUTOS</t>
  </si>
  <si>
    <t>ASCENDENTE</t>
  </si>
  <si>
    <t>4. LINEA BASE</t>
  </si>
  <si>
    <t>VALOR</t>
  </si>
  <si>
    <t>FECHA</t>
  </si>
  <si>
    <t xml:space="preserve">EN CASO DE NO EXISTIR LÍNEA BASE, ACLARE EL PORQUE:     </t>
  </si>
  <si>
    <t>FECHA TENTATIVA DE PRIMERA MEDICIÓN</t>
  </si>
  <si>
    <t>5. PARÁMETRO DE SEMAFORIZACIÓN</t>
  </si>
  <si>
    <t>VERDE</t>
  </si>
  <si>
    <t>AMARILLO</t>
  </si>
  <si>
    <t>ROJO</t>
  </si>
  <si>
    <t>6. CARACTERÍSTICAS DE LAS VARIABLES</t>
  </si>
  <si>
    <t xml:space="preserve">FECHA DE DISPONIBILIDAD DE LA INFORMACIÓN   </t>
  </si>
  <si>
    <t>CALIDAD</t>
  </si>
  <si>
    <t>MÉTODO DE RECOPILACIÓN DE DATOS:</t>
  </si>
  <si>
    <t>FECHA DE DISPONIBILIDAD DE LA INFORMACIÓN:</t>
  </si>
  <si>
    <t>ALINEACIÓN, PLANEACIÓN-PROGRAMACIÓN</t>
  </si>
  <si>
    <t>UNIDAD</t>
  </si>
  <si>
    <t>PRESUPUESTO ASIGNADO</t>
  </si>
  <si>
    <t>%</t>
  </si>
  <si>
    <t>OBJETIVO ESTRATÉGICO</t>
  </si>
  <si>
    <t>EJE DE VINCULACIÓN CON EL PLAN MUNICIPALDE DESARROLLO</t>
  </si>
  <si>
    <t xml:space="preserve">EJE DE VINCULACIÓN CON EL PLAN ESTATAL DE DESARROLLO </t>
  </si>
  <si>
    <t>EJE DE VINCULACIÓN CON EL PLAN NACIONAL DE DESARROLLO</t>
  </si>
  <si>
    <t>RESPONSABLE</t>
  </si>
  <si>
    <t>MEXICO RESPONSABLE GLOBAL</t>
  </si>
  <si>
    <t>ANEXO PROGRAMÁTICO DE OBRAS</t>
  </si>
  <si>
    <t>PRIORIDAD</t>
  </si>
  <si>
    <t>LOCALIDAD</t>
  </si>
  <si>
    <t>GRADO DE MARGINACIÓN</t>
  </si>
  <si>
    <t>NOMBRE DE LA OBRA</t>
  </si>
  <si>
    <t>MODALIDAD DE EJECUCIÓN</t>
  </si>
  <si>
    <t>METAS PROGRAMADAS</t>
  </si>
  <si>
    <t>RECURSOS PROGRAMADOS</t>
  </si>
  <si>
    <t>CANTIDAD</t>
  </si>
  <si>
    <t>NÚMERO DE BENEFICIARIOS</t>
  </si>
  <si>
    <t>COSTO TOTAL</t>
  </si>
  <si>
    <t>CONVENIDO</t>
  </si>
  <si>
    <t>FEDERAL</t>
  </si>
  <si>
    <t>APORTACIÓN DE BENEFICIARIOS</t>
  </si>
  <si>
    <t>FINANCIAMIENTO</t>
  </si>
  <si>
    <t>ESTATAL</t>
  </si>
  <si>
    <t>FISM</t>
  </si>
  <si>
    <t>FORTAMUN-DF</t>
  </si>
  <si>
    <t>NO APLICA</t>
  </si>
  <si>
    <t>TOTAL</t>
  </si>
  <si>
    <t>INFORMACIÓN DE DEUDA PÚBLICA</t>
  </si>
  <si>
    <t>PARTIDA</t>
  </si>
  <si>
    <t>FF</t>
  </si>
  <si>
    <t>NOMBRE DEL ACREEDOR</t>
  </si>
  <si>
    <t>FECHA DE CONTRATACIÓN</t>
  </si>
  <si>
    <t>PLAZO</t>
  </si>
  <si>
    <t>SALDO</t>
  </si>
  <si>
    <t>AMORTIZACIÓN DE CAPITAL</t>
  </si>
  <si>
    <t>SALDO PENDIENTE</t>
  </si>
  <si>
    <t>INICIAL</t>
  </si>
  <si>
    <t>PAGADO</t>
  </si>
  <si>
    <t>ACTUAL</t>
  </si>
  <si>
    <t>TABULADOR DE SUELDOS</t>
  </si>
  <si>
    <t>SUELDO BASE MENSUAL</t>
  </si>
  <si>
    <t>NÚMERO</t>
  </si>
  <si>
    <t>CONFIANZA</t>
  </si>
  <si>
    <t>BASE</t>
  </si>
  <si>
    <t>NOMBRE DEL MUNICIPIO:  HUANDACAREO, MICH.</t>
  </si>
  <si>
    <t>UNIDAD DE MEDIDA</t>
  </si>
  <si>
    <t>MONTO</t>
  </si>
  <si>
    <t xml:space="preserve">             ORGANISMO OPERADOR DEL SISTEMA DE AGUA POTABLE, ALCANTARILLADO Y SANEAMIENTO HUANDACAREO</t>
  </si>
  <si>
    <t xml:space="preserve">         ORGANISMO OPERADOR DEL SISTEMA DE AGUA POTABLE, ALCANTARILLADO Y SANEAMIENTO HUANDACAREO</t>
  </si>
  <si>
    <t>CALENDARIO DE PAGOS</t>
  </si>
  <si>
    <t>FINALIDAD:</t>
  </si>
  <si>
    <t xml:space="preserve">FUNCIÓN: </t>
  </si>
  <si>
    <t xml:space="preserve">SUBFUNCIÓN: </t>
  </si>
  <si>
    <t xml:space="preserve">                                          ORGANISMO OPERADOR DEL SISTEMA DE AGUA POTABLE, ALCANTARILLADO Y SANEAMIENTO HUANDACAREO</t>
  </si>
  <si>
    <t xml:space="preserve">                       ORGANISMO OPERADOR DEL SISTEMA DE AGUA POTABLE, ALCANTARILLADO Y SANEAMIENTO HUANDACAREO </t>
  </si>
  <si>
    <t>PLANTILLA DE PERSONAL  (GLOBAL)</t>
  </si>
  <si>
    <t>DIRECCIÓN, ADMINISTRACIÓN, OPERACIÓN Y MANTENIMIENTO</t>
  </si>
  <si>
    <t>UN GOBIERNO EFICIENTE Y AL SERVICIO DE LA GENTE</t>
  </si>
  <si>
    <t>ENTIDAD Y/O MUNICIPIO</t>
  </si>
  <si>
    <t>HUANDACAREO</t>
  </si>
  <si>
    <t>UNIDAD RESPONSABLE</t>
  </si>
  <si>
    <t>PORQUE ES EL PRIMER AÑO QUE SE REALIZARÁ LA MEDICIÓN</t>
  </si>
  <si>
    <t>MÉTODO DE CÁLCULO</t>
  </si>
  <si>
    <t>PRESUPUESTO DE EGRESOS POR PROGRAMA</t>
  </si>
  <si>
    <t>FICHA TECNICA</t>
  </si>
  <si>
    <t>MUNICIPIO: HUANDACAREO MICH.</t>
  </si>
  <si>
    <t>TOTAL DEL PRESUPUESTO:</t>
  </si>
  <si>
    <t>L.A.E. ESTELA ÁBREGO RUÍZ</t>
  </si>
  <si>
    <t>INTENDENTE</t>
  </si>
  <si>
    <t>EVENTUAL</t>
  </si>
  <si>
    <t>Estímulos por productividad y eficiencia</t>
  </si>
  <si>
    <t>Medicinas y productos farmacéuticos</t>
  </si>
  <si>
    <t>Equipos y aparatos de comunicaciones y telecomunicaciones</t>
  </si>
  <si>
    <t xml:space="preserve">FINALIDAD: </t>
  </si>
  <si>
    <t>NOMBRE DEL PROGRAMA:  DIRECCIÓN, ADMINISTRACIÓN, OPERACIÓN Y MANTENIMIENTO</t>
  </si>
  <si>
    <t>Sueldos Base</t>
  </si>
  <si>
    <t>CAJERO</t>
  </si>
  <si>
    <t>OOAPAS DIRECTO</t>
  </si>
  <si>
    <t>Mobiliario</t>
  </si>
  <si>
    <t>PEON DE MANO</t>
  </si>
  <si>
    <t>BIVIANA RUIZ LOPEZ</t>
  </si>
  <si>
    <t>AUXILIAR ADMINISTRATIVO</t>
  </si>
  <si>
    <t>FONTANERO "A"</t>
  </si>
  <si>
    <t>FONTANERO "B"</t>
  </si>
  <si>
    <t>Productos alimenticios para el personal que realiza labores en campo o de supervisión</t>
  </si>
  <si>
    <t>Gastos de orden social</t>
  </si>
  <si>
    <t>Servicio de energía eléctrica en edificaciones oficiales</t>
  </si>
  <si>
    <t>Arrendamiento de maquinaria, equipo y herramientas de uso administrativo</t>
  </si>
  <si>
    <t>Otros servicios profesionales, cientificos y técnicos</t>
  </si>
  <si>
    <t>Impresiones de documentos oficiales para la prestación de servicios públicos, identificación y formatos oficiales</t>
  </si>
  <si>
    <t>Instalación reparación y mantenimiento de equipo de cómputo y tecnología de la información</t>
  </si>
  <si>
    <t>Reparación, mantenimiento y conservación de equipo de transporte</t>
  </si>
  <si>
    <t>Viáticos nacionales</t>
  </si>
  <si>
    <t>Impuesto sobre nóminas y similares</t>
  </si>
  <si>
    <t>Compensaciones por servicio social</t>
  </si>
  <si>
    <t>Prima vacacional</t>
  </si>
  <si>
    <t>Combustible, lubricantes y aditivos para vehículos terrestres, aéreos, maritimos, lacustres y fluviales destinados a servicios administrativos</t>
  </si>
  <si>
    <t>Matenimiento y conservación de inmuebles para la prestación de servicios administrativos</t>
  </si>
  <si>
    <t>Otros materiales y artículos de construcción y reparación</t>
  </si>
  <si>
    <t>Material para alcantarillado sanitario</t>
  </si>
  <si>
    <t>OOAPAS</t>
  </si>
  <si>
    <t>DERECHOS POR LA PRESTACIÓN DE SERVICIOS MUNICIPALES</t>
  </si>
  <si>
    <t>HONORARIOS Y GASTOS DE EJECUCIÓN DIFERENTES DE CONTRIBUCIONES PROPIAS</t>
  </si>
  <si>
    <t>RECARGOS DIFERENTES DE CONTRIBUCIONES PROPIAS</t>
  </si>
  <si>
    <t>MULTAS POR FALTA A LA REGLAMENTACIÓN ESTATAL</t>
  </si>
  <si>
    <t>Nivel</t>
  </si>
  <si>
    <t>OTROS DERECHOS DE ORGANISMOS AUTONOMOS</t>
  </si>
  <si>
    <t>OTROS PRODUCTOS DE TIPO CORRIENTE</t>
  </si>
  <si>
    <t>TRANSFERENCIAS FEDERALES POR CONVENIO EN MATERIA HIDRÁULICA</t>
  </si>
  <si>
    <t>INFRAESTRUCTURA PARA EL DESARROLLO Y SERVICIOS MUNICIPALES</t>
  </si>
  <si>
    <t>EJERCICIO PRESUPUESTAL: 2018</t>
  </si>
  <si>
    <t>EJERCICIO PRESUPUESTAL:       2018</t>
  </si>
  <si>
    <t>EJERCICIO PRESUPUESTAL:    2018</t>
  </si>
  <si>
    <t>DOMINGO GIL HERRERA GARCIA</t>
  </si>
  <si>
    <t>CYNTHIA VILLAGÓMEZ LÓPEZ</t>
  </si>
  <si>
    <t>EJERCICIO PRESUPUESTAL:   2018</t>
  </si>
  <si>
    <t xml:space="preserve">                                           ORGANISMO OPERADOR DEL SISTEMA DE AGUA POTABLE, ALCANTARILLADO Y SANEAMIENTO HUANDACAREO</t>
  </si>
  <si>
    <t>EJERCICIO FISCAL PRESUPUESTADO: 2018</t>
  </si>
  <si>
    <t>IMPACTO</t>
  </si>
  <si>
    <t>INDICE DE INFRAESTRUCTURA EFICAZ (IIE)</t>
  </si>
  <si>
    <t>IIE= (Kilómetros de redes reparadas / kilometros totales de red) x 100</t>
  </si>
  <si>
    <t xml:space="preserve">FECHA DE DISPONIBILIDAD DE LA INFORMACIÓN:   </t>
  </si>
  <si>
    <t>INDICE DE MANTENIMIENTO (IM)</t>
  </si>
  <si>
    <t>ESTRATEGICO Y DE IMPACTO</t>
  </si>
  <si>
    <t>IM = (Programas realizados / programas necesarios) x 100</t>
  </si>
  <si>
    <t xml:space="preserve">MÉTODO DE RECOPILACIÓN DE DATOS: </t>
  </si>
  <si>
    <t>REPORTES DE PROGRAMAS REALIZADOS</t>
  </si>
  <si>
    <t>REPORTE DE PROGRAMAS REALIZADOS</t>
  </si>
  <si>
    <t>INDICE DE SUSTITUCIÓN DE MATERIAL (ISM)</t>
  </si>
  <si>
    <t>CAMBIO DE MATERIAL</t>
  </si>
  <si>
    <t>ISM = (Material sustituido / Material requerido) x 100</t>
  </si>
  <si>
    <t>REPORTES DE TRABAJOS EJECUTADOS</t>
  </si>
  <si>
    <t xml:space="preserve">FECHA DE DISPONIBILIDAD DE LA INFORMACIÓN: </t>
  </si>
  <si>
    <t>REPORTES DE TRABAJOS REALIZADOS</t>
  </si>
  <si>
    <t>DICIEMBRE 2018</t>
  </si>
  <si>
    <t>DETERIORO DE LA INFRAESTRUCTURA</t>
  </si>
  <si>
    <t>MATERIAL OBSOLETO</t>
  </si>
  <si>
    <t>MANTENIMIENTO INSUFICIENTE</t>
  </si>
  <si>
    <t>REDUCIR EL DETERIORO DE LA INFRAESTRUCTURA</t>
  </si>
  <si>
    <t>SUSTITUCIÓN DE MATERIAL</t>
  </si>
  <si>
    <t>ÍNDICE DE INFRAESTRUCTURA EFICAZ (IIE)</t>
  </si>
  <si>
    <t>IIE = (Kilometros de redes reparadas / Kilometros totales de red) x 100</t>
  </si>
  <si>
    <t>Reportes de Reparación</t>
  </si>
  <si>
    <t>ÍNDICE DE MANTENIMIENTO (IM)</t>
  </si>
  <si>
    <t>IM = (Programas realizados / Programas Necesarios) x 100</t>
  </si>
  <si>
    <t>Reportes de Programas Realizados</t>
  </si>
  <si>
    <t>ÍNDICE DE SUSTITUCIÓN DE MATERIAL (ISM)</t>
  </si>
  <si>
    <t>ISM = (Material Sustituido / Material Requerido ) x 100</t>
  </si>
  <si>
    <t>Reportes de Trabajos Ejecutados</t>
  </si>
  <si>
    <t>31 DE DICIEMBRE 2015</t>
  </si>
  <si>
    <t>INDICE DE INFRAESTRUCTURA EFICAZ</t>
  </si>
  <si>
    <t>INDICE DE MANTENIMIENTO</t>
  </si>
  <si>
    <t>IMPLEMENTACION DEL PROGRAMA</t>
  </si>
  <si>
    <t>REPORTE DE MANTENIMIENTOS</t>
  </si>
  <si>
    <t>INDICE DE SUSTITUCIÓN DE MATERIAL</t>
  </si>
  <si>
    <t>DETECTAR MATERIAL DAÑADO</t>
  </si>
  <si>
    <t>METROS LINEALES</t>
  </si>
  <si>
    <t>COMPRA E INSTALACION DE MATERIAL NECESARIO</t>
  </si>
  <si>
    <t>EJERCICIO FISCAL 2018</t>
  </si>
  <si>
    <t xml:space="preserve">                                       ORGANISMO OPERADOR DEL SISTEMA DE AGUA POTABLE, ALCANTARILLADO Y SANEAMIENTO HUANDACAREO</t>
  </si>
  <si>
    <t>31 DE DICIEMBRE 2018</t>
  </si>
  <si>
    <t>Material para agua potable</t>
  </si>
  <si>
    <t>ALEJANDRO SERMEÑO LEMUS</t>
  </si>
  <si>
    <t>OSBALDO AVILA CORONA</t>
  </si>
  <si>
    <t>FALTA DE REHABILITACIÓN CONTINUA EN LAS REDES</t>
  </si>
  <si>
    <t>REHABILITACIÓN PROGRAMADA DE LAS REDES</t>
  </si>
  <si>
    <t>IMPLEMENTAR PROGRAMAS DE REHABILITACIÓN</t>
  </si>
  <si>
    <r>
      <rPr>
        <b/>
        <sz val="10"/>
        <rFont val="Century Gothic"/>
        <family val="2"/>
      </rPr>
      <t>NOMBRE DEL MUNICIPIO: HUANDACAREO</t>
    </r>
    <r>
      <rPr>
        <sz val="11"/>
        <color theme="1"/>
        <rFont val="Century Gothic"/>
        <family val="2"/>
      </rPr>
      <t xml:space="preserve">                                                                                                             </t>
    </r>
    <r>
      <rPr>
        <b/>
        <sz val="10"/>
        <rFont val="Century Gothic"/>
        <family val="2"/>
      </rPr>
      <t>EJERCICIO FISCAL: 2018</t>
    </r>
  </si>
  <si>
    <r>
      <rPr>
        <b/>
        <sz val="10"/>
        <rFont val="Century Gothic"/>
        <family val="2"/>
      </rPr>
      <t>NOMBRE DEL PROGRAMA:</t>
    </r>
    <r>
      <rPr>
        <sz val="10"/>
        <rFont val="Century Gothic"/>
        <family val="2"/>
      </rPr>
      <t xml:space="preserve"> DIRECCIÓN, ADMINISTRACIÓN, OPERACIÓN Y MANTENIMIENTO</t>
    </r>
  </si>
  <si>
    <r>
      <t xml:space="preserve">NOMBRE DEL PROGRAMA: </t>
    </r>
    <r>
      <rPr>
        <sz val="11"/>
        <color indexed="8"/>
        <rFont val="Century Gothic"/>
        <family val="2"/>
      </rPr>
      <t>DIRECCIÓN, ADMINISTRACIÓN, OPERACIÓN Y MANTENIMIENTO</t>
    </r>
  </si>
  <si>
    <t>INDICE DE REHABILITACIÓN DE LAS REDES (IRR)</t>
  </si>
  <si>
    <t>IRR = (Metros atendidos / Metros existentes) x 100</t>
  </si>
  <si>
    <t>Reportes de Rehabilitación</t>
  </si>
  <si>
    <t>PROGRAMA: DIRECCIÓN, ADMINISTRACIÓN, OPERACIÓN Y MANTENIMIENTO</t>
  </si>
  <si>
    <t>ELABORACION DEL PROGRAMA DE REHABILITACIÓN</t>
  </si>
  <si>
    <t xml:space="preserve">SUSTITUCIÓN DE MATERIAL </t>
  </si>
  <si>
    <t>INDICE DE MANTENIMIENTO DE LAS REDES</t>
  </si>
  <si>
    <r>
      <rPr>
        <b/>
        <sz val="10"/>
        <color indexed="8"/>
        <rFont val="Century Gothic"/>
        <family val="2"/>
      </rPr>
      <t>MIN:</t>
    </r>
    <r>
      <rPr>
        <sz val="10"/>
        <color indexed="8"/>
        <rFont val="Century Gothic"/>
        <family val="2"/>
      </rPr>
      <t xml:space="preserve"> 1   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2                </t>
    </r>
  </si>
  <si>
    <r>
      <rPr>
        <b/>
        <sz val="10"/>
        <color indexed="8"/>
        <rFont val="Century Gothic"/>
        <family val="2"/>
      </rPr>
      <t>MIN:</t>
    </r>
    <r>
      <rPr>
        <sz val="10"/>
        <color indexed="8"/>
        <rFont val="Century Gothic"/>
        <family val="2"/>
      </rPr>
      <t xml:space="preserve"> .50   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.99  </t>
    </r>
  </si>
  <si>
    <r>
      <rPr>
        <b/>
        <sz val="10"/>
        <color indexed="8"/>
        <rFont val="Century Gothic"/>
        <family val="2"/>
      </rPr>
      <t xml:space="preserve">MIN:  </t>
    </r>
    <r>
      <rPr>
        <sz val="10"/>
        <color indexed="8"/>
        <rFont val="Century Gothic"/>
        <family val="2"/>
      </rPr>
      <t xml:space="preserve">.10  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.49  </t>
    </r>
  </si>
  <si>
    <r>
      <t xml:space="preserve">NOMBRE:  </t>
    </r>
    <r>
      <rPr>
        <sz val="10"/>
        <color theme="1"/>
        <rFont val="Century Gothic"/>
        <family val="2"/>
      </rPr>
      <t>METROS ATENDIDOS</t>
    </r>
  </si>
  <si>
    <r>
      <t xml:space="preserve">DESCRIPCIÓN DE LA VARIABLE: </t>
    </r>
    <r>
      <rPr>
        <sz val="10"/>
        <color indexed="8"/>
        <rFont val="Century Gothic"/>
        <family val="2"/>
      </rPr>
      <t>NUMERO DE METROS ATENDIDOS</t>
    </r>
  </si>
  <si>
    <r>
      <t xml:space="preserve">UNIDAD DE MEDIDA: </t>
    </r>
    <r>
      <rPr>
        <sz val="10"/>
        <color indexed="8"/>
        <rFont val="Century Gothic"/>
        <family val="2"/>
      </rPr>
      <t>REPORTES ATENDIDOS</t>
    </r>
  </si>
  <si>
    <r>
      <t xml:space="preserve">DESAGREGACIÓN GEOGRÁFICA: </t>
    </r>
    <r>
      <rPr>
        <sz val="10"/>
        <color indexed="8"/>
        <rFont val="Century Gothic"/>
        <family val="2"/>
      </rPr>
      <t>HUANDACAREO</t>
    </r>
  </si>
  <si>
    <r>
      <t xml:space="preserve">FRECUENCIA: </t>
    </r>
    <r>
      <rPr>
        <sz val="10"/>
        <color indexed="8"/>
        <rFont val="Century Gothic"/>
        <family val="2"/>
      </rPr>
      <t>ANUAL</t>
    </r>
  </si>
  <si>
    <r>
      <t xml:space="preserve">MÉTODO DE RECOPILACIÓN DE DATOS: </t>
    </r>
    <r>
      <rPr>
        <sz val="10"/>
        <color indexed="8"/>
        <rFont val="Century Gothic"/>
        <family val="2"/>
      </rPr>
      <t>REPORTE</t>
    </r>
  </si>
  <si>
    <r>
      <t xml:space="preserve">NOMBRE: </t>
    </r>
    <r>
      <rPr>
        <sz val="10"/>
        <color indexed="8"/>
        <rFont val="Century Gothic"/>
        <family val="2"/>
      </rPr>
      <t>METROS EXISTENTES</t>
    </r>
  </si>
  <si>
    <r>
      <t xml:space="preserve">MEDIOS DE VERIFICACIÓN: </t>
    </r>
    <r>
      <rPr>
        <sz val="10"/>
        <color indexed="8"/>
        <rFont val="Century Gothic"/>
        <family val="2"/>
      </rPr>
      <t>PLANOS DE LA RED</t>
    </r>
  </si>
  <si>
    <r>
      <t xml:space="preserve">UNIDAD DE MEDIDA: </t>
    </r>
    <r>
      <rPr>
        <sz val="10"/>
        <color theme="1"/>
        <rFont val="Century Gothic"/>
        <family val="2"/>
      </rPr>
      <t>METROS</t>
    </r>
  </si>
  <si>
    <r>
      <t xml:space="preserve">MÉTODO DE RECOPILACIÓN DE DATOS: </t>
    </r>
    <r>
      <rPr>
        <sz val="10"/>
        <color indexed="8"/>
        <rFont val="Century Gothic"/>
        <family val="2"/>
      </rPr>
      <t>CONSULTA</t>
    </r>
  </si>
  <si>
    <r>
      <t xml:space="preserve">FECHA DE DISPONIBILIDAD DE LA INFORMACIÓN : </t>
    </r>
    <r>
      <rPr>
        <sz val="10"/>
        <color indexed="8"/>
        <rFont val="Century Gothic"/>
        <family val="2"/>
      </rPr>
      <t>ANUAL</t>
    </r>
    <r>
      <rPr>
        <b/>
        <sz val="10"/>
        <color indexed="8"/>
        <rFont val="Century Gothic"/>
        <family val="2"/>
      </rPr>
      <t xml:space="preserve">  </t>
    </r>
  </si>
  <si>
    <r>
      <rPr>
        <b/>
        <sz val="10"/>
        <color indexed="8"/>
        <rFont val="Century Gothic"/>
        <family val="2"/>
      </rPr>
      <t>MIN:</t>
    </r>
    <r>
      <rPr>
        <sz val="10"/>
        <color indexed="8"/>
        <rFont val="Century Gothic"/>
        <family val="2"/>
      </rPr>
      <t xml:space="preserve"> 1     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2                   </t>
    </r>
  </si>
  <si>
    <r>
      <rPr>
        <b/>
        <sz val="10"/>
        <color indexed="8"/>
        <rFont val="Century Gothic"/>
        <family val="2"/>
      </rPr>
      <t>MIN:</t>
    </r>
    <r>
      <rPr>
        <sz val="10"/>
        <color indexed="8"/>
        <rFont val="Century Gothic"/>
        <family val="2"/>
      </rPr>
      <t xml:space="preserve"> .50 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.99  </t>
    </r>
  </si>
  <si>
    <r>
      <rPr>
        <b/>
        <sz val="10"/>
        <color indexed="8"/>
        <rFont val="Century Gothic"/>
        <family val="2"/>
      </rPr>
      <t>MIN: .10    MAX:</t>
    </r>
    <r>
      <rPr>
        <sz val="10"/>
        <color indexed="8"/>
        <rFont val="Century Gothic"/>
        <family val="2"/>
      </rPr>
      <t xml:space="preserve"> .49    </t>
    </r>
  </si>
  <si>
    <r>
      <t xml:space="preserve">NOMBRE: </t>
    </r>
    <r>
      <rPr>
        <sz val="10"/>
        <color indexed="8"/>
        <rFont val="Century Gothic"/>
        <family val="2"/>
      </rPr>
      <t>KILOMETROS DE REDES REPARADAS</t>
    </r>
  </si>
  <si>
    <r>
      <t xml:space="preserve">DESCRIPCIÓN DE LA VARIABLE: </t>
    </r>
    <r>
      <rPr>
        <sz val="10"/>
        <color indexed="8"/>
        <rFont val="Century Gothic"/>
        <family val="2"/>
      </rPr>
      <t>NUMERO DE KILOMETROS DE REDES REPARADAS</t>
    </r>
  </si>
  <si>
    <r>
      <t xml:space="preserve">MEDIOS DE VERIFICACIÓN: </t>
    </r>
    <r>
      <rPr>
        <sz val="10"/>
        <color indexed="8"/>
        <rFont val="Century Gothic"/>
        <family val="2"/>
      </rPr>
      <t xml:space="preserve">REPORTES </t>
    </r>
  </si>
  <si>
    <r>
      <t xml:space="preserve">UNIDAD DE MEDIDA: </t>
    </r>
    <r>
      <rPr>
        <sz val="10"/>
        <color indexed="8"/>
        <rFont val="Century Gothic"/>
        <family val="2"/>
      </rPr>
      <t>REPORTES DE REPARACIÓN</t>
    </r>
    <r>
      <rPr>
        <b/>
        <sz val="10"/>
        <color indexed="8"/>
        <rFont val="Century Gothic"/>
        <family val="2"/>
      </rPr>
      <t xml:space="preserve">    </t>
    </r>
  </si>
  <si>
    <r>
      <t xml:space="preserve">MÉTODO DE RECOPILACIÓN DE DATOS:  </t>
    </r>
    <r>
      <rPr>
        <sz val="10"/>
        <color indexed="8"/>
        <rFont val="Century Gothic"/>
        <family val="2"/>
      </rPr>
      <t>REPORTE DE REPARACIÓN</t>
    </r>
  </si>
  <si>
    <r>
      <t xml:space="preserve">NOMBRE: </t>
    </r>
    <r>
      <rPr>
        <sz val="10"/>
        <color indexed="8"/>
        <rFont val="Century Gothic"/>
        <family val="2"/>
      </rPr>
      <t>KILOMETROS TOTALES DE RED</t>
    </r>
  </si>
  <si>
    <r>
      <rPr>
        <b/>
        <sz val="10"/>
        <color indexed="8"/>
        <rFont val="Century Gothic"/>
        <family val="2"/>
      </rPr>
      <t>MIN:</t>
    </r>
    <r>
      <rPr>
        <sz val="10"/>
        <color indexed="8"/>
        <rFont val="Century Gothic"/>
        <family val="2"/>
      </rPr>
      <t xml:space="preserve"> 1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2                     </t>
    </r>
  </si>
  <si>
    <r>
      <rPr>
        <b/>
        <sz val="10"/>
        <color indexed="8"/>
        <rFont val="Century Gothic"/>
        <family val="2"/>
      </rPr>
      <t>MIN:</t>
    </r>
    <r>
      <rPr>
        <sz val="10"/>
        <color indexed="8"/>
        <rFont val="Century Gothic"/>
        <family val="2"/>
      </rPr>
      <t xml:space="preserve"> .50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.99  </t>
    </r>
  </si>
  <si>
    <r>
      <rPr>
        <b/>
        <sz val="10"/>
        <color indexed="8"/>
        <rFont val="Century Gothic"/>
        <family val="2"/>
      </rPr>
      <t>MIN:  .10   MAX:</t>
    </r>
    <r>
      <rPr>
        <sz val="10"/>
        <color indexed="8"/>
        <rFont val="Century Gothic"/>
        <family val="2"/>
      </rPr>
      <t xml:space="preserve"> .49   </t>
    </r>
  </si>
  <si>
    <r>
      <t xml:space="preserve">NOMBRE: </t>
    </r>
    <r>
      <rPr>
        <sz val="10"/>
        <color indexed="8"/>
        <rFont val="Century Gothic"/>
        <family val="2"/>
      </rPr>
      <t>PROGRAMAS REALIZADOS</t>
    </r>
  </si>
  <si>
    <r>
      <t>DESCRIPCIÓN DE LA VARIABLE:</t>
    </r>
    <r>
      <rPr>
        <sz val="10"/>
        <color indexed="8"/>
        <rFont val="Century Gothic"/>
        <family val="2"/>
      </rPr>
      <t xml:space="preserve"> NUMERO DE PROGRAMAS REALIZADOS</t>
    </r>
  </si>
  <si>
    <r>
      <t xml:space="preserve">MEDIOS DE VERIFICACIÓN: </t>
    </r>
    <r>
      <rPr>
        <sz val="10"/>
        <color indexed="8"/>
        <rFont val="Century Gothic"/>
        <family val="2"/>
      </rPr>
      <t>REPORTES</t>
    </r>
  </si>
  <si>
    <r>
      <t xml:space="preserve">UNIDAD DE MEDIDA: </t>
    </r>
    <r>
      <rPr>
        <sz val="10"/>
        <color indexed="8"/>
        <rFont val="Century Gothic"/>
        <family val="2"/>
      </rPr>
      <t>NUMERO DE SERVICIOS</t>
    </r>
  </si>
  <si>
    <r>
      <t xml:space="preserve">DESAGREGACIÓN GEOGRÁFICA: </t>
    </r>
    <r>
      <rPr>
        <sz val="10"/>
        <color theme="1"/>
        <rFont val="Century Gothic"/>
        <family val="2"/>
      </rPr>
      <t>HUANDACAREO</t>
    </r>
  </si>
  <si>
    <r>
      <t xml:space="preserve">FECHA DE DISPONIBILIDAD DE LA INFORMACIÓN:  </t>
    </r>
    <r>
      <rPr>
        <sz val="10"/>
        <color indexed="8"/>
        <rFont val="Century Gothic"/>
        <family val="2"/>
      </rPr>
      <t xml:space="preserve">ANUAL </t>
    </r>
  </si>
  <si>
    <r>
      <t xml:space="preserve">NOMBRE: </t>
    </r>
    <r>
      <rPr>
        <sz val="10"/>
        <color indexed="8"/>
        <rFont val="Century Gothic"/>
        <family val="2"/>
      </rPr>
      <t>PROGRAMAS NECESARIOS</t>
    </r>
  </si>
  <si>
    <r>
      <t xml:space="preserve">DESCRIPCIÓN DE LA VARIABLE: </t>
    </r>
    <r>
      <rPr>
        <sz val="10"/>
        <color indexed="8"/>
        <rFont val="Century Gothic"/>
        <family val="2"/>
      </rPr>
      <t>NUMERO DE PROGRAMAS NECESARIOS PARA UN BUEN MANTENIMIENTO A LA RED DE AGUA POTABLE</t>
    </r>
  </si>
  <si>
    <r>
      <t xml:space="preserve">MEDIOS DE VERIFICACIÓN: </t>
    </r>
    <r>
      <rPr>
        <sz val="10"/>
        <color indexed="8"/>
        <rFont val="Century Gothic"/>
        <family val="2"/>
      </rPr>
      <t>REPORTES DE PROGRAMAS REALIZADOS</t>
    </r>
  </si>
  <si>
    <r>
      <t xml:space="preserve">UNIDAD DE MEDIDA: </t>
    </r>
    <r>
      <rPr>
        <sz val="10"/>
        <color indexed="8"/>
        <rFont val="Century Gothic"/>
        <family val="2"/>
      </rPr>
      <t>CANTIDAD DE REPORTES</t>
    </r>
  </si>
  <si>
    <r>
      <rPr>
        <b/>
        <sz val="10"/>
        <color indexed="8"/>
        <rFont val="Century Gothic"/>
        <family val="2"/>
      </rPr>
      <t xml:space="preserve">MIN: </t>
    </r>
    <r>
      <rPr>
        <sz val="10"/>
        <color indexed="8"/>
        <rFont val="Century Gothic"/>
        <family val="2"/>
      </rPr>
      <t xml:space="preserve">1500 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2000                     </t>
    </r>
  </si>
  <si>
    <r>
      <rPr>
        <b/>
        <sz val="10"/>
        <color indexed="8"/>
        <rFont val="Century Gothic"/>
        <family val="2"/>
      </rPr>
      <t xml:space="preserve">MIN: </t>
    </r>
    <r>
      <rPr>
        <sz val="10"/>
        <color indexed="8"/>
        <rFont val="Century Gothic"/>
        <family val="2"/>
      </rPr>
      <t xml:space="preserve">1000 </t>
    </r>
    <r>
      <rPr>
        <b/>
        <sz val="10"/>
        <color indexed="8"/>
        <rFont val="Century Gothic"/>
        <family val="2"/>
      </rPr>
      <t>MAX:</t>
    </r>
    <r>
      <rPr>
        <sz val="10"/>
        <color indexed="8"/>
        <rFont val="Century Gothic"/>
        <family val="2"/>
      </rPr>
      <t xml:space="preserve"> 1499  </t>
    </r>
  </si>
  <si>
    <r>
      <rPr>
        <b/>
        <sz val="10"/>
        <color indexed="8"/>
        <rFont val="Century Gothic"/>
        <family val="2"/>
      </rPr>
      <t xml:space="preserve">MIN: </t>
    </r>
    <r>
      <rPr>
        <sz val="10"/>
        <color indexed="8"/>
        <rFont val="Century Gothic"/>
        <family val="2"/>
      </rPr>
      <t>0</t>
    </r>
    <r>
      <rPr>
        <b/>
        <sz val="10"/>
        <color indexed="8"/>
        <rFont val="Century Gothic"/>
        <family val="2"/>
      </rPr>
      <t xml:space="preserve">     MAX:</t>
    </r>
    <r>
      <rPr>
        <sz val="10"/>
        <color indexed="8"/>
        <rFont val="Century Gothic"/>
        <family val="2"/>
      </rPr>
      <t xml:space="preserve"> 999  </t>
    </r>
  </si>
  <si>
    <r>
      <t xml:space="preserve">NOMBRE: </t>
    </r>
    <r>
      <rPr>
        <sz val="10"/>
        <color indexed="8"/>
        <rFont val="Century Gothic"/>
        <family val="2"/>
      </rPr>
      <t>MATERIAL SUSTITUIDO</t>
    </r>
  </si>
  <si>
    <r>
      <t xml:space="preserve">DESCRIPCIÓN DE LA VARIABLE: </t>
    </r>
    <r>
      <rPr>
        <sz val="10"/>
        <color indexed="8"/>
        <rFont val="Century Gothic"/>
        <family val="2"/>
      </rPr>
      <t>NUMERO DE PIEZAS DE MATERIAL SUSTITUIDO</t>
    </r>
  </si>
  <si>
    <r>
      <t>UNIDAD DE MEDIDA:</t>
    </r>
    <r>
      <rPr>
        <sz val="10"/>
        <color indexed="8"/>
        <rFont val="Century Gothic"/>
        <family val="2"/>
      </rPr>
      <t xml:space="preserve"> PIEZAS</t>
    </r>
  </si>
  <si>
    <r>
      <t xml:space="preserve">NOMBRE: </t>
    </r>
    <r>
      <rPr>
        <sz val="10"/>
        <color indexed="8"/>
        <rFont val="Century Gothic"/>
        <family val="2"/>
      </rPr>
      <t>MATERIAL REQUERIDO</t>
    </r>
  </si>
  <si>
    <r>
      <t xml:space="preserve">DESCRIPCIÓN DE LA VARIABLE: </t>
    </r>
    <r>
      <rPr>
        <sz val="10"/>
        <color indexed="8"/>
        <rFont val="Century Gothic"/>
        <family val="2"/>
      </rPr>
      <t>TOTAL DE MATERIAL NECESARIO PARA LA SUSTITUCIÓN</t>
    </r>
  </si>
  <si>
    <r>
      <t xml:space="preserve">UNIDAD DE MEDIDA: </t>
    </r>
    <r>
      <rPr>
        <sz val="10"/>
        <color indexed="8"/>
        <rFont val="Century Gothic"/>
        <family val="2"/>
      </rPr>
      <t>NUMERO DE REPORTES</t>
    </r>
  </si>
  <si>
    <t>MEDIR LA REHABILITACIÓN DE LAS REDES</t>
  </si>
  <si>
    <r>
      <t xml:space="preserve">MEDIOS DE VERIFICACIÓN: </t>
    </r>
    <r>
      <rPr>
        <sz val="10"/>
        <color indexed="8"/>
        <rFont val="Century Gothic"/>
        <family val="2"/>
      </rPr>
      <t>REHABILITACIONES REALIZADAS</t>
    </r>
  </si>
  <si>
    <t>ÍNDICE DE REHABILITACIÓN DE LAS REDES</t>
  </si>
  <si>
    <t>ÍNDICE DE INFRAESTRUCTURA EFICAZ</t>
  </si>
  <si>
    <t>ÍNDICE DE MANTENIMIENTO</t>
  </si>
  <si>
    <t>ÍNDICE DE SUSTITUCIÓN DE MATERIAL</t>
  </si>
  <si>
    <r>
      <t xml:space="preserve">DESCRIPCIÓN DE LA VARIABLE: </t>
    </r>
    <r>
      <rPr>
        <sz val="10"/>
        <color indexed="8"/>
        <rFont val="Century Gothic"/>
        <family val="2"/>
      </rPr>
      <t>METROS EXISTENTES DE LAS REDES</t>
    </r>
  </si>
  <si>
    <r>
      <t xml:space="preserve">DESCRIPCIÓN DE LA VARIABLE: </t>
    </r>
    <r>
      <rPr>
        <sz val="10"/>
        <color indexed="8"/>
        <rFont val="Century Gothic"/>
        <family val="2"/>
      </rPr>
      <t>KILOMETROS EXISTENTES DE LAS REDES</t>
    </r>
  </si>
  <si>
    <t>SABER EL MANTENIMIENTO QUE  SE HA DADO A LAS REDES</t>
  </si>
  <si>
    <r>
      <rPr>
        <b/>
        <sz val="10"/>
        <color theme="0"/>
        <rFont val="Century Gothic"/>
        <family val="2"/>
      </rPr>
      <t>NOMBRE DEL MUNICIPIO: HUANDACAREO</t>
    </r>
    <r>
      <rPr>
        <sz val="11"/>
        <color theme="0"/>
        <rFont val="Century Gothic"/>
        <family val="2"/>
      </rPr>
      <t xml:space="preserve">                                                                                                            </t>
    </r>
    <r>
      <rPr>
        <b/>
        <sz val="10"/>
        <color theme="0"/>
        <rFont val="Century Gothic"/>
        <family val="2"/>
      </rPr>
      <t>EJERCICIO FISCAL: 2018</t>
    </r>
  </si>
  <si>
    <r>
      <rPr>
        <b/>
        <sz val="10"/>
        <color theme="0"/>
        <rFont val="Century Gothic"/>
        <family val="2"/>
      </rPr>
      <t>NOMBRE DEL PROGRAMA:</t>
    </r>
    <r>
      <rPr>
        <sz val="10"/>
        <color theme="0"/>
        <rFont val="Century Gothic"/>
        <family val="2"/>
      </rPr>
      <t xml:space="preserve"> DIRECCIÓN, ADMINISTRACIÓN, OPERACIÓN Y MANTENIMIENTO </t>
    </r>
  </si>
  <si>
    <r>
      <rPr>
        <b/>
        <sz val="10"/>
        <rFont val="Century Gothic"/>
        <family val="2"/>
      </rPr>
      <t>NOMBRE DEL MUNICIPIO: HUANDACAREO</t>
    </r>
    <r>
      <rPr>
        <sz val="11"/>
        <color theme="1"/>
        <rFont val="Century Gothic"/>
        <family val="2"/>
      </rPr>
      <t xml:space="preserve">                                                                                            </t>
    </r>
    <r>
      <rPr>
        <b/>
        <sz val="10"/>
        <rFont val="Century Gothic"/>
        <family val="2"/>
      </rPr>
      <t>EJERCICIO FISCAL: 2018</t>
    </r>
  </si>
  <si>
    <r>
      <rPr>
        <b/>
        <sz val="10"/>
        <rFont val="Century Gothic"/>
        <family val="2"/>
      </rPr>
      <t>NOMBRE DEL PROGRAMA: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DIRECCIÓN, ADMINISTRACIÓN, OPERACIÓN Y MANTENIMIENTO </t>
    </r>
  </si>
  <si>
    <t>BENEFICIARIOS/  DESTINATARIOS (AÑO)</t>
  </si>
  <si>
    <t>MEJORAMIENTO Y RENOVACIÓN DE LAS REDES</t>
  </si>
  <si>
    <t xml:space="preserve">ORGANISMO OPERADOR DEL SISTEMA DE AGUA POTABLE, ALCANTARILLADO Y SANEAMIENTO HUANDACAREO </t>
  </si>
  <si>
    <t>ORGANIGRAMA</t>
  </si>
  <si>
    <t>JUNTA DE GOBIERNO</t>
  </si>
  <si>
    <t>FONTANEROS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</si>
</sst>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&quot;€&quot;* #,##0.00_-;\-&quot;€&quot;* #,##0.00_-;_-&quot;€&quot;* &quot;-&quot;??_-;_-@_-"/>
    <numFmt numFmtId="166" formatCode="_-* #,##0_-;\-* #,##0_-;_-* &quot;-&quot;??_-;_-@_-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7"/>
      <color rgb="FF000000"/>
      <name val="Tahoma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sz val="10.5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b/>
      <sz val="7"/>
      <name val="Century Gothic"/>
      <family val="2"/>
    </font>
    <font>
      <b/>
      <sz val="9"/>
      <color rgb="FF000000"/>
      <name val="Century Gothic"/>
      <family val="2"/>
    </font>
    <font>
      <sz val="12"/>
      <color rgb="FF000000"/>
      <name val="Century Gothic"/>
      <family val="2"/>
    </font>
    <font>
      <sz val="7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sz val="11"/>
      <color indexed="8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72"/>
      <name val="Century Gothic"/>
      <family val="2"/>
    </font>
    <font>
      <sz val="10"/>
      <color theme="0"/>
      <name val="Century Gothic"/>
      <family val="2"/>
    </font>
    <font>
      <sz val="11"/>
      <color theme="0"/>
      <name val="Century Gothic"/>
      <family val="2"/>
    </font>
    <font>
      <sz val="48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8FA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/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3" tint="0.79998168889431442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6" fillId="10" borderId="0">
      <alignment horizontal="left" vertical="top"/>
    </xf>
    <xf numFmtId="0" fontId="7" fillId="10" borderId="0">
      <alignment horizontal="center" vertical="top"/>
    </xf>
    <xf numFmtId="0" fontId="2" fillId="10" borderId="0">
      <alignment horizontal="right" vertical="top"/>
    </xf>
    <xf numFmtId="0" fontId="6" fillId="10" borderId="0">
      <alignment horizontal="center" vertical="top"/>
    </xf>
    <xf numFmtId="0" fontId="2" fillId="10" borderId="0">
      <alignment horizontal="left" vertical="top"/>
    </xf>
    <xf numFmtId="0" fontId="8" fillId="10" borderId="0">
      <alignment horizontal="center" vertical="top"/>
    </xf>
    <xf numFmtId="0" fontId="8" fillId="10" borderId="0">
      <alignment horizontal="center" vertical="center"/>
    </xf>
    <xf numFmtId="0" fontId="9" fillId="10" borderId="0">
      <alignment horizontal="left" vertical="top"/>
    </xf>
    <xf numFmtId="0" fontId="9" fillId="10" borderId="0">
      <alignment horizontal="right" vertical="top"/>
    </xf>
    <xf numFmtId="0" fontId="9" fillId="10" borderId="0">
      <alignment horizontal="right" vertical="center"/>
    </xf>
    <xf numFmtId="0" fontId="8" fillId="10" borderId="0">
      <alignment horizontal="right" vertical="top"/>
    </xf>
    <xf numFmtId="43" fontId="4" fillId="0" borderId="0" applyFont="0" applyFill="0" applyBorder="0" applyAlignment="0" applyProtection="0"/>
    <xf numFmtId="0" fontId="1" fillId="0" borderId="0"/>
  </cellStyleXfs>
  <cellXfs count="1051">
    <xf numFmtId="0" fontId="0" fillId="0" borderId="0" xfId="0"/>
    <xf numFmtId="0" fontId="11" fillId="0" borderId="0" xfId="1" applyFont="1"/>
    <xf numFmtId="0" fontId="11" fillId="0" borderId="0" xfId="1" applyFont="1" applyFill="1"/>
    <xf numFmtId="0" fontId="11" fillId="0" borderId="0" xfId="1" applyFont="1" applyBorder="1"/>
    <xf numFmtId="0" fontId="17" fillId="0" borderId="0" xfId="1" applyFont="1" applyAlignment="1"/>
    <xf numFmtId="0" fontId="18" fillId="0" borderId="0" xfId="1" applyFont="1" applyAlignment="1"/>
    <xf numFmtId="0" fontId="19" fillId="0" borderId="10" xfId="1" applyFont="1" applyBorder="1"/>
    <xf numFmtId="0" fontId="11" fillId="0" borderId="10" xfId="1" applyFont="1" applyBorder="1"/>
    <xf numFmtId="43" fontId="11" fillId="0" borderId="10" xfId="1" applyNumberFormat="1" applyFont="1" applyBorder="1"/>
    <xf numFmtId="0" fontId="16" fillId="8" borderId="40" xfId="1" applyFont="1" applyFill="1" applyBorder="1" applyAlignment="1">
      <alignment vertical="center"/>
    </xf>
    <xf numFmtId="0" fontId="19" fillId="8" borderId="39" xfId="1" applyFont="1" applyFill="1" applyBorder="1" applyAlignment="1">
      <alignment vertical="center"/>
    </xf>
    <xf numFmtId="0" fontId="13" fillId="8" borderId="39" xfId="1" applyFont="1" applyFill="1" applyBorder="1"/>
    <xf numFmtId="0" fontId="11" fillId="8" borderId="39" xfId="1" applyFont="1" applyFill="1" applyBorder="1"/>
    <xf numFmtId="0" fontId="13" fillId="8" borderId="41" xfId="1" applyFont="1" applyFill="1" applyBorder="1"/>
    <xf numFmtId="44" fontId="16" fillId="8" borderId="43" xfId="6" applyFont="1" applyFill="1" applyBorder="1" applyAlignment="1">
      <alignment horizontal="left" vertical="center"/>
    </xf>
    <xf numFmtId="43" fontId="13" fillId="8" borderId="43" xfId="1" applyNumberFormat="1" applyFont="1" applyFill="1" applyBorder="1" applyAlignment="1">
      <alignment horizontal="left" vertical="center"/>
    </xf>
    <xf numFmtId="43" fontId="13" fillId="8" borderId="26" xfId="1" applyNumberFormat="1" applyFont="1" applyFill="1" applyBorder="1" applyAlignment="1">
      <alignment horizontal="left" vertical="center"/>
    </xf>
    <xf numFmtId="44" fontId="11" fillId="0" borderId="9" xfId="1" applyNumberFormat="1" applyFont="1" applyFill="1" applyBorder="1" applyAlignment="1">
      <alignment horizontal="center" vertical="center" wrapText="1"/>
    </xf>
    <xf numFmtId="44" fontId="11" fillId="0" borderId="12" xfId="1" applyNumberFormat="1" applyFont="1" applyFill="1" applyBorder="1" applyAlignment="1">
      <alignment horizontal="center" vertical="center" wrapText="1"/>
    </xf>
    <xf numFmtId="44" fontId="19" fillId="0" borderId="12" xfId="1" applyNumberFormat="1" applyFont="1" applyFill="1" applyBorder="1" applyAlignment="1">
      <alignment horizontal="center" vertical="center" wrapText="1"/>
    </xf>
    <xf numFmtId="44" fontId="19" fillId="0" borderId="12" xfId="1" applyNumberFormat="1" applyFont="1" applyFill="1" applyBorder="1" applyAlignment="1">
      <alignment horizontal="center" vertical="center"/>
    </xf>
    <xf numFmtId="0" fontId="12" fillId="8" borderId="51" xfId="1" applyFont="1" applyFill="1" applyBorder="1" applyAlignment="1">
      <alignment horizontal="center" vertical="center" wrapText="1"/>
    </xf>
    <xf numFmtId="0" fontId="14" fillId="8" borderId="60" xfId="1" applyFont="1" applyFill="1" applyBorder="1" applyAlignment="1">
      <alignment horizontal="center" vertical="center" wrapText="1"/>
    </xf>
    <xf numFmtId="0" fontId="12" fillId="8" borderId="61" xfId="1" applyFont="1" applyFill="1" applyBorder="1" applyAlignment="1">
      <alignment horizontal="center" vertical="center" wrapText="1"/>
    </xf>
    <xf numFmtId="44" fontId="16" fillId="8" borderId="12" xfId="1" applyNumberFormat="1" applyFont="1" applyFill="1" applyBorder="1" applyAlignment="1">
      <alignment horizontal="center" vertical="center" wrapText="1"/>
    </xf>
    <xf numFmtId="43" fontId="16" fillId="8" borderId="12" xfId="1" applyNumberFormat="1" applyFont="1" applyFill="1" applyBorder="1" applyAlignment="1">
      <alignment horizontal="center" vertical="center" wrapText="1"/>
    </xf>
    <xf numFmtId="44" fontId="16" fillId="0" borderId="0" xfId="2" applyFont="1"/>
    <xf numFmtId="0" fontId="19" fillId="0" borderId="28" xfId="1" applyNumberFormat="1" applyFont="1" applyFill="1" applyBorder="1" applyAlignment="1">
      <alignment horizontal="center" vertical="top" wrapText="1"/>
    </xf>
    <xf numFmtId="0" fontId="19" fillId="0" borderId="63" xfId="1" applyNumberFormat="1" applyFont="1" applyFill="1" applyBorder="1" applyAlignment="1">
      <alignment horizontal="center" vertical="top" wrapText="1"/>
    </xf>
    <xf numFmtId="0" fontId="19" fillId="0" borderId="30" xfId="1" applyNumberFormat="1" applyFont="1" applyFill="1" applyBorder="1" applyAlignment="1">
      <alignment horizontal="center" vertical="top" wrapText="1"/>
    </xf>
    <xf numFmtId="44" fontId="20" fillId="0" borderId="44" xfId="1" applyNumberFormat="1" applyFont="1" applyFill="1" applyBorder="1" applyAlignment="1">
      <alignment horizontal="left" vertical="top" wrapText="1"/>
    </xf>
    <xf numFmtId="43" fontId="11" fillId="0" borderId="5" xfId="1" applyNumberFormat="1" applyFont="1" applyFill="1" applyBorder="1" applyAlignment="1">
      <alignment horizontal="center" vertical="center" wrapText="1"/>
    </xf>
    <xf numFmtId="44" fontId="16" fillId="0" borderId="0" xfId="2" applyFont="1" applyFill="1"/>
    <xf numFmtId="0" fontId="19" fillId="0" borderId="13" xfId="1" applyNumberFormat="1" applyFont="1" applyFill="1" applyBorder="1" applyAlignment="1">
      <alignment horizontal="center" vertical="top" wrapText="1"/>
    </xf>
    <xf numFmtId="0" fontId="19" fillId="0" borderId="49" xfId="1" applyNumberFormat="1" applyFont="1" applyFill="1" applyBorder="1" applyAlignment="1">
      <alignment horizontal="center" vertical="top" wrapText="1"/>
    </xf>
    <xf numFmtId="44" fontId="11" fillId="0" borderId="46" xfId="1" applyNumberFormat="1" applyFont="1" applyFill="1" applyBorder="1" applyAlignment="1">
      <alignment horizontal="left" vertical="top" wrapText="1"/>
    </xf>
    <xf numFmtId="0" fontId="19" fillId="0" borderId="13" xfId="1" applyNumberFormat="1" applyFont="1" applyFill="1" applyBorder="1" applyAlignment="1">
      <alignment horizontal="center" vertical="center" wrapText="1"/>
    </xf>
    <xf numFmtId="0" fontId="19" fillId="0" borderId="63" xfId="1" applyNumberFormat="1" applyFont="1" applyFill="1" applyBorder="1" applyAlignment="1">
      <alignment horizontal="center" vertical="center" wrapText="1"/>
    </xf>
    <xf numFmtId="0" fontId="19" fillId="0" borderId="49" xfId="1" applyNumberFormat="1" applyFont="1" applyFill="1" applyBorder="1" applyAlignment="1">
      <alignment horizontal="center" vertical="center" wrapText="1"/>
    </xf>
    <xf numFmtId="43" fontId="11" fillId="0" borderId="5" xfId="1" applyNumberFormat="1" applyFont="1" applyFill="1" applyBorder="1" applyAlignment="1">
      <alignment horizontal="right" vertical="center" wrapText="1"/>
    </xf>
    <xf numFmtId="0" fontId="19" fillId="0" borderId="16" xfId="1" applyNumberFormat="1" applyFont="1" applyFill="1" applyBorder="1" applyAlignment="1">
      <alignment horizontal="center" vertical="center" wrapText="1"/>
    </xf>
    <xf numFmtId="0" fontId="19" fillId="0" borderId="36" xfId="1" applyNumberFormat="1" applyFont="1" applyFill="1" applyBorder="1" applyAlignment="1">
      <alignment horizontal="center" vertical="center" wrapText="1"/>
    </xf>
    <xf numFmtId="0" fontId="19" fillId="0" borderId="50" xfId="1" applyNumberFormat="1" applyFont="1" applyFill="1" applyBorder="1" applyAlignment="1">
      <alignment horizontal="center" vertical="center" wrapText="1"/>
    </xf>
    <xf numFmtId="44" fontId="20" fillId="0" borderId="46" xfId="1" applyNumberFormat="1" applyFont="1" applyFill="1" applyBorder="1" applyAlignment="1">
      <alignment horizontal="left" vertical="top" wrapText="1"/>
    </xf>
    <xf numFmtId="0" fontId="19" fillId="0" borderId="28" xfId="1" applyNumberFormat="1" applyFont="1" applyFill="1" applyBorder="1" applyAlignment="1">
      <alignment horizontal="center" vertical="center" wrapText="1"/>
    </xf>
    <xf numFmtId="0" fontId="19" fillId="0" borderId="30" xfId="1" applyNumberFormat="1" applyFont="1" applyFill="1" applyBorder="1" applyAlignment="1">
      <alignment horizontal="center" vertical="center" wrapText="1"/>
    </xf>
    <xf numFmtId="43" fontId="11" fillId="0" borderId="5" xfId="19" applyFont="1" applyFill="1" applyBorder="1" applyAlignment="1">
      <alignment horizontal="right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0" fontId="19" fillId="0" borderId="19" xfId="1" applyNumberFormat="1" applyFont="1" applyFill="1" applyBorder="1" applyAlignment="1">
      <alignment horizontal="center" vertical="center" wrapText="1"/>
    </xf>
    <xf numFmtId="0" fontId="19" fillId="0" borderId="56" xfId="1" applyNumberFormat="1" applyFont="1" applyFill="1" applyBorder="1" applyAlignment="1">
      <alignment horizontal="center" vertical="center" wrapText="1"/>
    </xf>
    <xf numFmtId="0" fontId="19" fillId="0" borderId="17" xfId="1" applyNumberFormat="1" applyFont="1" applyFill="1" applyBorder="1" applyAlignment="1">
      <alignment horizontal="center" vertical="center" wrapText="1"/>
    </xf>
    <xf numFmtId="0" fontId="19" fillId="0" borderId="62" xfId="1" applyNumberFormat="1" applyFont="1" applyFill="1" applyBorder="1" applyAlignment="1">
      <alignment horizontal="center" vertical="center" wrapText="1"/>
    </xf>
    <xf numFmtId="0" fontId="19" fillId="0" borderId="55" xfId="1" applyNumberFormat="1" applyFont="1" applyFill="1" applyBorder="1" applyAlignment="1">
      <alignment horizontal="center" vertical="center" wrapText="1"/>
    </xf>
    <xf numFmtId="0" fontId="19" fillId="0" borderId="16" xfId="1" applyNumberFormat="1" applyFont="1" applyFill="1" applyBorder="1" applyAlignment="1">
      <alignment horizontal="center" vertical="top" wrapText="1"/>
    </xf>
    <xf numFmtId="0" fontId="19" fillId="0" borderId="50" xfId="1" applyNumberFormat="1" applyFont="1" applyFill="1" applyBorder="1" applyAlignment="1">
      <alignment horizontal="center" vertical="top" wrapText="1"/>
    </xf>
    <xf numFmtId="44" fontId="20" fillId="0" borderId="44" xfId="1" applyNumberFormat="1" applyFont="1" applyFill="1" applyBorder="1" applyAlignment="1">
      <alignment horizontal="left" vertical="center" wrapText="1"/>
    </xf>
    <xf numFmtId="0" fontId="19" fillId="0" borderId="58" xfId="1" applyNumberFormat="1" applyFont="1" applyFill="1" applyBorder="1" applyAlignment="1">
      <alignment horizontal="center" vertical="center" wrapText="1"/>
    </xf>
    <xf numFmtId="44" fontId="20" fillId="0" borderId="58" xfId="1" applyNumberFormat="1" applyFont="1" applyFill="1" applyBorder="1" applyAlignment="1">
      <alignment horizontal="left" vertical="top" wrapText="1"/>
    </xf>
    <xf numFmtId="43" fontId="11" fillId="0" borderId="58" xfId="1" applyNumberFormat="1" applyFont="1" applyFill="1" applyBorder="1" applyAlignment="1">
      <alignment horizontal="center" vertical="center" wrapText="1"/>
    </xf>
    <xf numFmtId="43" fontId="11" fillId="0" borderId="58" xfId="19" applyFont="1" applyFill="1" applyBorder="1" applyAlignment="1">
      <alignment horizontal="right" vertical="center" wrapText="1"/>
    </xf>
    <xf numFmtId="164" fontId="11" fillId="0" borderId="58" xfId="1" applyNumberFormat="1" applyFont="1" applyFill="1" applyBorder="1" applyAlignment="1">
      <alignment horizontal="right" vertical="center" wrapText="1"/>
    </xf>
    <xf numFmtId="0" fontId="16" fillId="8" borderId="51" xfId="1" applyFont="1" applyFill="1" applyBorder="1" applyAlignment="1">
      <alignment horizontal="center" vertical="center" wrapText="1"/>
    </xf>
    <xf numFmtId="0" fontId="16" fillId="8" borderId="60" xfId="1" applyFont="1" applyFill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right" vertical="center" wrapText="1"/>
    </xf>
    <xf numFmtId="43" fontId="11" fillId="0" borderId="5" xfId="19" applyFont="1" applyBorder="1" applyAlignment="1">
      <alignment horizontal="right" vertical="center" wrapText="1"/>
    </xf>
    <xf numFmtId="164" fontId="11" fillId="4" borderId="5" xfId="1" applyNumberFormat="1" applyFont="1" applyFill="1" applyBorder="1" applyAlignment="1">
      <alignment horizontal="right" vertical="center" wrapText="1"/>
    </xf>
    <xf numFmtId="0" fontId="19" fillId="0" borderId="31" xfId="1" applyNumberFormat="1" applyFont="1" applyFill="1" applyBorder="1" applyAlignment="1">
      <alignment horizontal="center" vertical="top" wrapText="1"/>
    </xf>
    <xf numFmtId="0" fontId="19" fillId="0" borderId="69" xfId="1" applyNumberFormat="1" applyFont="1" applyFill="1" applyBorder="1" applyAlignment="1">
      <alignment horizontal="center" vertical="top" wrapText="1"/>
    </xf>
    <xf numFmtId="0" fontId="19" fillId="0" borderId="33" xfId="1" applyNumberFormat="1" applyFont="1" applyFill="1" applyBorder="1" applyAlignment="1">
      <alignment horizontal="center" vertical="top" wrapText="1"/>
    </xf>
    <xf numFmtId="43" fontId="11" fillId="0" borderId="25" xfId="1" applyNumberFormat="1" applyFont="1" applyFill="1" applyBorder="1" applyAlignment="1">
      <alignment horizontal="center" vertical="center" wrapText="1"/>
    </xf>
    <xf numFmtId="43" fontId="11" fillId="0" borderId="25" xfId="1" applyNumberFormat="1" applyFont="1" applyBorder="1" applyAlignment="1">
      <alignment horizontal="right" vertical="center" wrapText="1"/>
    </xf>
    <xf numFmtId="0" fontId="19" fillId="0" borderId="0" xfId="1" applyNumberFormat="1" applyFont="1" applyFill="1" applyBorder="1" applyAlignment="1">
      <alignment horizontal="center" vertical="top" wrapText="1"/>
    </xf>
    <xf numFmtId="44" fontId="20" fillId="0" borderId="0" xfId="1" applyNumberFormat="1" applyFont="1" applyFill="1" applyBorder="1" applyAlignment="1">
      <alignment horizontal="left" vertical="top" wrapText="1"/>
    </xf>
    <xf numFmtId="43" fontId="11" fillId="0" borderId="0" xfId="1" applyNumberFormat="1" applyFont="1" applyFill="1" applyBorder="1" applyAlignment="1">
      <alignment horizontal="center" vertical="center" wrapText="1"/>
    </xf>
    <xf numFmtId="43" fontId="11" fillId="0" borderId="0" xfId="1" applyNumberFormat="1" applyFont="1" applyBorder="1" applyAlignment="1">
      <alignment horizontal="right" vertical="center" wrapText="1"/>
    </xf>
    <xf numFmtId="44" fontId="16" fillId="0" borderId="0" xfId="2" applyFont="1" applyBorder="1"/>
    <xf numFmtId="44" fontId="11" fillId="0" borderId="22" xfId="1" applyNumberFormat="1" applyFont="1" applyFill="1" applyBorder="1" applyAlignment="1">
      <alignment horizontal="left" vertical="center" wrapText="1"/>
    </xf>
    <xf numFmtId="43" fontId="11" fillId="0" borderId="22" xfId="1" applyNumberFormat="1" applyFont="1" applyFill="1" applyBorder="1" applyAlignment="1">
      <alignment horizontal="center" vertical="center" wrapText="1"/>
    </xf>
    <xf numFmtId="43" fontId="16" fillId="0" borderId="22" xfId="1" applyNumberFormat="1" applyFont="1" applyFill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9" fillId="0" borderId="63" xfId="1" applyFont="1" applyBorder="1" applyAlignment="1">
      <alignment horizontal="center" vertical="center" wrapText="1"/>
    </xf>
    <xf numFmtId="0" fontId="19" fillId="0" borderId="50" xfId="1" applyFont="1" applyBorder="1" applyAlignment="1">
      <alignment horizontal="center" vertical="center" wrapText="1"/>
    </xf>
    <xf numFmtId="0" fontId="11" fillId="0" borderId="59" xfId="1" applyFont="1" applyBorder="1" applyAlignment="1">
      <alignment horizontal="left" vertical="top" wrapText="1"/>
    </xf>
    <xf numFmtId="43" fontId="11" fillId="0" borderId="5" xfId="1" applyNumberFormat="1" applyFont="1" applyBorder="1" applyAlignment="1">
      <alignment horizontal="center" vertical="center" wrapText="1"/>
    </xf>
    <xf numFmtId="43" fontId="11" fillId="0" borderId="5" xfId="1" applyNumberFormat="1" applyFont="1" applyBorder="1" applyAlignment="1">
      <alignment horizontal="right" vertical="center" wrapText="1"/>
    </xf>
    <xf numFmtId="43" fontId="11" fillId="0" borderId="18" xfId="1" applyNumberFormat="1" applyFont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19" fillId="0" borderId="63" xfId="1" applyFont="1" applyFill="1" applyBorder="1" applyAlignment="1">
      <alignment horizontal="center" vertical="center" wrapText="1"/>
    </xf>
    <xf numFmtId="0" fontId="19" fillId="0" borderId="50" xfId="1" applyFont="1" applyFill="1" applyBorder="1" applyAlignment="1">
      <alignment horizontal="center" vertical="center" wrapText="1"/>
    </xf>
    <xf numFmtId="0" fontId="11" fillId="0" borderId="59" xfId="1" applyFont="1" applyFill="1" applyBorder="1" applyAlignment="1">
      <alignment horizontal="left" vertical="top" wrapText="1"/>
    </xf>
    <xf numFmtId="43" fontId="11" fillId="0" borderId="18" xfId="1" applyNumberFormat="1" applyFont="1" applyFill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top" wrapText="1"/>
    </xf>
    <xf numFmtId="49" fontId="16" fillId="0" borderId="17" xfId="1" applyNumberFormat="1" applyFont="1" applyBorder="1" applyAlignment="1">
      <alignment horizontal="center" vertical="center" wrapText="1"/>
    </xf>
    <xf numFmtId="0" fontId="15" fillId="0" borderId="50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16" fillId="0" borderId="19" xfId="1" applyFont="1" applyBorder="1" applyAlignment="1">
      <alignment horizontal="center" vertical="top" wrapText="1"/>
    </xf>
    <xf numFmtId="49" fontId="16" fillId="0" borderId="20" xfId="1" applyNumberFormat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top" wrapText="1"/>
    </xf>
    <xf numFmtId="0" fontId="15" fillId="0" borderId="34" xfId="1" applyFont="1" applyBorder="1" applyAlignment="1">
      <alignment horizontal="center" vertical="top" wrapText="1"/>
    </xf>
    <xf numFmtId="0" fontId="16" fillId="0" borderId="31" xfId="1" applyFont="1" applyBorder="1" applyAlignment="1">
      <alignment horizontal="center" vertical="top" wrapText="1"/>
    </xf>
    <xf numFmtId="49" fontId="16" fillId="0" borderId="32" xfId="1" applyNumberFormat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top" wrapText="1"/>
    </xf>
    <xf numFmtId="43" fontId="21" fillId="5" borderId="12" xfId="1" applyNumberFormat="1" applyFont="1" applyFill="1" applyBorder="1" applyAlignment="1">
      <alignment horizontal="center" vertical="center" wrapText="1"/>
    </xf>
    <xf numFmtId="44" fontId="16" fillId="2" borderId="12" xfId="1" applyNumberFormat="1" applyFont="1" applyFill="1" applyBorder="1" applyAlignment="1">
      <alignment horizontal="center" vertical="center" wrapText="1"/>
    </xf>
    <xf numFmtId="44" fontId="14" fillId="2" borderId="12" xfId="1" applyNumberFormat="1" applyFont="1" applyFill="1" applyBorder="1" applyAlignment="1">
      <alignment horizontal="center" vertical="center" wrapText="1"/>
    </xf>
    <xf numFmtId="44" fontId="14" fillId="0" borderId="5" xfId="1" applyNumberFormat="1" applyFont="1" applyFill="1" applyBorder="1" applyAlignment="1"/>
    <xf numFmtId="43" fontId="16" fillId="0" borderId="22" xfId="1" applyNumberFormat="1" applyFont="1" applyBorder="1" applyAlignment="1">
      <alignment horizontal="center"/>
    </xf>
    <xf numFmtId="44" fontId="14" fillId="0" borderId="18" xfId="1" applyNumberFormat="1" applyFont="1" applyFill="1" applyBorder="1" applyAlignment="1"/>
    <xf numFmtId="43" fontId="16" fillId="0" borderId="5" xfId="1" applyNumberFormat="1" applyFont="1" applyBorder="1" applyAlignment="1">
      <alignment horizontal="center"/>
    </xf>
    <xf numFmtId="43" fontId="16" fillId="0" borderId="18" xfId="1" applyNumberFormat="1" applyFont="1" applyBorder="1" applyAlignment="1">
      <alignment horizontal="center"/>
    </xf>
    <xf numFmtId="43" fontId="16" fillId="0" borderId="34" xfId="1" applyNumberFormat="1" applyFont="1" applyBorder="1" applyAlignment="1">
      <alignment horizontal="center"/>
    </xf>
    <xf numFmtId="43" fontId="16" fillId="0" borderId="25" xfId="1" applyNumberFormat="1" applyFont="1" applyBorder="1" applyAlignment="1">
      <alignment horizontal="center"/>
    </xf>
    <xf numFmtId="43" fontId="16" fillId="2" borderId="12" xfId="1" applyNumberFormat="1" applyFont="1" applyFill="1" applyBorder="1" applyAlignment="1">
      <alignment horizontal="center"/>
    </xf>
    <xf numFmtId="43" fontId="16" fillId="2" borderId="25" xfId="1" applyNumberFormat="1" applyFont="1" applyFill="1" applyBorder="1" applyAlignment="1">
      <alignment horizontal="center"/>
    </xf>
    <xf numFmtId="0" fontId="19" fillId="0" borderId="0" xfId="1" applyFont="1"/>
    <xf numFmtId="43" fontId="11" fillId="0" borderId="0" xfId="1" applyNumberFormat="1" applyFont="1"/>
    <xf numFmtId="0" fontId="13" fillId="8" borderId="39" xfId="1" applyFont="1" applyFill="1" applyBorder="1" applyAlignment="1">
      <alignment vertical="center"/>
    </xf>
    <xf numFmtId="0" fontId="23" fillId="0" borderId="0" xfId="4" applyFont="1"/>
    <xf numFmtId="0" fontId="23" fillId="0" borderId="0" xfId="4" applyFont="1" applyFill="1"/>
    <xf numFmtId="166" fontId="11" fillId="0" borderId="5" xfId="1" applyNumberFormat="1" applyFont="1" applyFill="1" applyBorder="1" applyAlignment="1">
      <alignment horizontal="center" vertical="center" wrapText="1"/>
    </xf>
    <xf numFmtId="44" fontId="20" fillId="0" borderId="96" xfId="1" applyNumberFormat="1" applyFont="1" applyFill="1" applyBorder="1" applyAlignment="1">
      <alignment horizontal="left" vertical="top" wrapText="1"/>
    </xf>
    <xf numFmtId="49" fontId="16" fillId="0" borderId="9" xfId="1" applyNumberFormat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44" fontId="13" fillId="0" borderId="34" xfId="2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4" xfId="1" applyFont="1" applyBorder="1"/>
    <xf numFmtId="0" fontId="24" fillId="0" borderId="34" xfId="1" applyFont="1" applyBorder="1"/>
    <xf numFmtId="43" fontId="11" fillId="0" borderId="34" xfId="1" applyNumberFormat="1" applyFont="1" applyBorder="1"/>
    <xf numFmtId="0" fontId="11" fillId="0" borderId="34" xfId="1" applyFont="1" applyFill="1" applyBorder="1"/>
    <xf numFmtId="0" fontId="16" fillId="0" borderId="34" xfId="1" applyFont="1" applyBorder="1" applyAlignment="1">
      <alignment horizontal="left"/>
    </xf>
    <xf numFmtId="43" fontId="16" fillId="0" borderId="34" xfId="1" applyNumberFormat="1" applyFont="1" applyBorder="1"/>
    <xf numFmtId="0" fontId="25" fillId="0" borderId="34" xfId="1" applyFont="1" applyBorder="1" applyAlignment="1">
      <alignment horizontal="center" vertical="center"/>
    </xf>
    <xf numFmtId="0" fontId="11" fillId="0" borderId="34" xfId="1" applyFont="1" applyFill="1" applyBorder="1" applyAlignment="1">
      <alignment wrapText="1"/>
    </xf>
    <xf numFmtId="43" fontId="16" fillId="0" borderId="34" xfId="1" applyNumberFormat="1" applyFont="1" applyBorder="1" applyAlignment="1">
      <alignment horizontal="center" vertical="center" wrapText="1"/>
    </xf>
    <xf numFmtId="0" fontId="11" fillId="0" borderId="27" xfId="1" applyFont="1" applyBorder="1"/>
    <xf numFmtId="0" fontId="11" fillId="0" borderId="27" xfId="1" applyFont="1" applyFill="1" applyBorder="1"/>
    <xf numFmtId="0" fontId="11" fillId="0" borderId="0" xfId="1" applyFont="1" applyFill="1" applyBorder="1"/>
    <xf numFmtId="0" fontId="11" fillId="0" borderId="23" xfId="1" applyFont="1" applyBorder="1"/>
    <xf numFmtId="0" fontId="26" fillId="0" borderId="0" xfId="1" applyFont="1"/>
    <xf numFmtId="0" fontId="11" fillId="0" borderId="2" xfId="1" applyFont="1" applyBorder="1"/>
    <xf numFmtId="0" fontId="16" fillId="0" borderId="9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49" fontId="29" fillId="0" borderId="13" xfId="1" applyNumberFormat="1" applyFont="1" applyFill="1" applyBorder="1" applyAlignment="1">
      <alignment horizontal="justify" vertical="top" wrapText="1"/>
    </xf>
    <xf numFmtId="49" fontId="11" fillId="0" borderId="14" xfId="1" applyNumberFormat="1" applyFont="1" applyFill="1" applyBorder="1" applyAlignment="1">
      <alignment horizontal="center" vertical="top" wrapText="1"/>
    </xf>
    <xf numFmtId="43" fontId="26" fillId="0" borderId="5" xfId="1" applyNumberFormat="1" applyFont="1" applyBorder="1" applyAlignment="1">
      <alignment horizontal="left" vertical="center" wrapText="1"/>
    </xf>
    <xf numFmtId="4" fontId="19" fillId="0" borderId="5" xfId="1" applyNumberFormat="1" applyFont="1" applyFill="1" applyBorder="1" applyAlignment="1">
      <alignment horizontal="center" vertical="center" wrapText="1"/>
    </xf>
    <xf numFmtId="4" fontId="14" fillId="0" borderId="5" xfId="1" applyNumberFormat="1" applyFont="1" applyFill="1" applyBorder="1" applyAlignment="1">
      <alignment horizontal="center" vertical="center" wrapText="1"/>
    </xf>
    <xf numFmtId="49" fontId="29" fillId="0" borderId="16" xfId="1" applyNumberFormat="1" applyFont="1" applyFill="1" applyBorder="1" applyAlignment="1">
      <alignment horizontal="justify" vertical="top" wrapText="1"/>
    </xf>
    <xf numFmtId="49" fontId="29" fillId="0" borderId="17" xfId="1" applyNumberFormat="1" applyFont="1" applyFill="1" applyBorder="1" applyAlignment="1">
      <alignment horizontal="justify" vertical="top" wrapText="1"/>
    </xf>
    <xf numFmtId="43" fontId="26" fillId="0" borderId="18" xfId="1" applyNumberFormat="1" applyFont="1" applyBorder="1" applyAlignment="1">
      <alignment horizontal="left" vertical="center" wrapText="1"/>
    </xf>
    <xf numFmtId="4" fontId="19" fillId="0" borderId="18" xfId="1" applyNumberFormat="1" applyFont="1" applyBorder="1" applyAlignment="1">
      <alignment horizontal="right"/>
    </xf>
    <xf numFmtId="49" fontId="29" fillId="0" borderId="19" xfId="1" applyNumberFormat="1" applyFont="1" applyFill="1" applyBorder="1" applyAlignment="1">
      <alignment horizontal="justify" vertical="top" wrapText="1"/>
    </xf>
    <xf numFmtId="49" fontId="29" fillId="0" borderId="20" xfId="1" applyNumberFormat="1" applyFont="1" applyFill="1" applyBorder="1" applyAlignment="1">
      <alignment horizontal="justify" vertical="top" wrapText="1"/>
    </xf>
    <xf numFmtId="49" fontId="28" fillId="0" borderId="17" xfId="1" applyNumberFormat="1" applyFont="1" applyFill="1" applyBorder="1" applyAlignment="1">
      <alignment horizontal="center" vertical="center" wrapText="1"/>
    </xf>
    <xf numFmtId="43" fontId="15" fillId="0" borderId="18" xfId="1" applyNumberFormat="1" applyFont="1" applyBorder="1" applyAlignment="1">
      <alignment horizontal="left" vertical="center" wrapText="1"/>
    </xf>
    <xf numFmtId="43" fontId="14" fillId="0" borderId="18" xfId="1" applyNumberFormat="1" applyFont="1" applyBorder="1" applyAlignment="1">
      <alignment horizontal="right"/>
    </xf>
    <xf numFmtId="43" fontId="16" fillId="0" borderId="0" xfId="1" applyNumberFormat="1" applyFont="1"/>
    <xf numFmtId="0" fontId="16" fillId="0" borderId="0" xfId="1" applyFont="1"/>
    <xf numFmtId="49" fontId="28" fillId="0" borderId="20" xfId="1" applyNumberFormat="1" applyFont="1" applyFill="1" applyBorder="1" applyAlignment="1">
      <alignment horizontal="center" vertical="center" wrapText="1"/>
    </xf>
    <xf numFmtId="43" fontId="14" fillId="0" borderId="21" xfId="1" applyNumberFormat="1" applyFont="1" applyBorder="1" applyAlignment="1">
      <alignment horizontal="right"/>
    </xf>
    <xf numFmtId="49" fontId="14" fillId="0" borderId="14" xfId="1" applyNumberFormat="1" applyFont="1" applyFill="1" applyBorder="1" applyAlignment="1">
      <alignment horizontal="center" vertical="top" wrapText="1"/>
    </xf>
    <xf numFmtId="43" fontId="15" fillId="0" borderId="5" xfId="1" applyNumberFormat="1" applyFont="1" applyBorder="1" applyAlignment="1">
      <alignment horizontal="left" vertical="center" wrapText="1"/>
    </xf>
    <xf numFmtId="43" fontId="14" fillId="0" borderId="22" xfId="1" applyNumberFormat="1" applyFont="1" applyBorder="1" applyAlignment="1">
      <alignment horizontal="right"/>
    </xf>
    <xf numFmtId="43" fontId="19" fillId="0" borderId="18" xfId="1" applyNumberFormat="1" applyFont="1" applyBorder="1" applyAlignment="1">
      <alignment horizontal="right"/>
    </xf>
    <xf numFmtId="43" fontId="19" fillId="0" borderId="21" xfId="1" applyNumberFormat="1" applyFont="1" applyBorder="1" applyAlignment="1">
      <alignment horizontal="right"/>
    </xf>
    <xf numFmtId="49" fontId="14" fillId="0" borderId="14" xfId="1" applyNumberFormat="1" applyFont="1" applyFill="1" applyBorder="1" applyAlignment="1">
      <alignment horizontal="center" vertical="center" wrapText="1"/>
    </xf>
    <xf numFmtId="43" fontId="14" fillId="0" borderId="18" xfId="1" applyNumberFormat="1" applyFont="1" applyBorder="1" applyAlignment="1">
      <alignment horizontal="right" vertical="center" wrapText="1"/>
    </xf>
    <xf numFmtId="43" fontId="14" fillId="0" borderId="5" xfId="1" applyNumberFormat="1" applyFont="1" applyFill="1" applyBorder="1" applyAlignment="1">
      <alignment horizontal="center" vertical="center" wrapText="1"/>
    </xf>
    <xf numFmtId="43" fontId="30" fillId="0" borderId="5" xfId="1" applyNumberFormat="1" applyFont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43" fontId="15" fillId="0" borderId="5" xfId="1" applyNumberFormat="1" applyFont="1" applyFill="1" applyBorder="1" applyAlignment="1">
      <alignment horizontal="left" vertical="center" wrapText="1"/>
    </xf>
    <xf numFmtId="43" fontId="14" fillId="0" borderId="18" xfId="1" applyNumberFormat="1" applyFont="1" applyFill="1" applyBorder="1" applyAlignment="1">
      <alignment horizontal="right"/>
    </xf>
    <xf numFmtId="4" fontId="14" fillId="0" borderId="0" xfId="1" applyNumberFormat="1" applyFont="1" applyFill="1" applyBorder="1" applyAlignment="1">
      <alignment vertical="center"/>
    </xf>
    <xf numFmtId="4" fontId="14" fillId="0" borderId="22" xfId="1" applyNumberFormat="1" applyFont="1" applyFill="1" applyBorder="1" applyAlignment="1">
      <alignment vertical="center"/>
    </xf>
    <xf numFmtId="43" fontId="16" fillId="0" borderId="0" xfId="1" applyNumberFormat="1" applyFont="1" applyFill="1"/>
    <xf numFmtId="0" fontId="16" fillId="0" borderId="0" xfId="1" applyFont="1" applyFill="1"/>
    <xf numFmtId="43" fontId="19" fillId="0" borderId="5" xfId="1" applyNumberFormat="1" applyFont="1" applyFill="1" applyBorder="1" applyAlignment="1">
      <alignment horizontal="center" vertical="center" wrapText="1"/>
    </xf>
    <xf numFmtId="43" fontId="11" fillId="0" borderId="0" xfId="1" applyNumberFormat="1" applyFont="1" applyBorder="1"/>
    <xf numFmtId="43" fontId="26" fillId="0" borderId="21" xfId="1" applyNumberFormat="1" applyFont="1" applyBorder="1" applyAlignment="1">
      <alignment horizontal="left" vertical="center" wrapText="1"/>
    </xf>
    <xf numFmtId="43" fontId="19" fillId="0" borderId="21" xfId="1" applyNumberFormat="1" applyFont="1" applyBorder="1" applyAlignment="1">
      <alignment horizontal="right" vertical="center" wrapText="1"/>
    </xf>
    <xf numFmtId="0" fontId="26" fillId="0" borderId="0" xfId="1" applyFont="1" applyBorder="1"/>
    <xf numFmtId="43" fontId="14" fillId="0" borderId="0" xfId="1" applyNumberFormat="1" applyFont="1" applyFill="1" applyBorder="1" applyAlignment="1">
      <alignment horizontal="center" vertical="center" wrapText="1"/>
    </xf>
    <xf numFmtId="0" fontId="11" fillId="0" borderId="24" xfId="1" applyFont="1" applyBorder="1"/>
    <xf numFmtId="0" fontId="16" fillId="0" borderId="0" xfId="1" applyFont="1" applyAlignment="1">
      <alignment horizontal="center" wrapText="1"/>
    </xf>
    <xf numFmtId="0" fontId="18" fillId="0" borderId="9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43" fontId="11" fillId="0" borderId="0" xfId="1" applyNumberFormat="1" applyFont="1" applyFill="1"/>
    <xf numFmtId="43" fontId="15" fillId="0" borderId="5" xfId="1" applyNumberFormat="1" applyFont="1" applyFill="1" applyBorder="1" applyAlignment="1"/>
    <xf numFmtId="49" fontId="14" fillId="0" borderId="5" xfId="1" applyNumberFormat="1" applyFont="1" applyFill="1" applyBorder="1" applyAlignment="1">
      <alignment horizontal="right" vertical="center" wrapText="1"/>
    </xf>
    <xf numFmtId="43" fontId="15" fillId="0" borderId="18" xfId="1" applyNumberFormat="1" applyFont="1" applyFill="1" applyBorder="1" applyAlignment="1"/>
    <xf numFmtId="49" fontId="14" fillId="0" borderId="18" xfId="1" applyNumberFormat="1" applyFont="1" applyBorder="1" applyAlignment="1">
      <alignment horizontal="right"/>
    </xf>
    <xf numFmtId="43" fontId="15" fillId="0" borderId="18" xfId="1" applyNumberFormat="1" applyFont="1" applyFill="1" applyBorder="1" applyAlignment="1">
      <alignment horizontal="left" vertical="center" wrapText="1"/>
    </xf>
    <xf numFmtId="0" fontId="15" fillId="0" borderId="25" xfId="1" applyNumberFormat="1" applyFont="1" applyFill="1" applyBorder="1" applyAlignment="1">
      <alignment vertical="center"/>
    </xf>
    <xf numFmtId="43" fontId="14" fillId="0" borderId="26" xfId="1" applyNumberFormat="1" applyFont="1" applyBorder="1" applyAlignment="1">
      <alignment horizontal="right"/>
    </xf>
    <xf numFmtId="44" fontId="26" fillId="0" borderId="0" xfId="1" applyNumberFormat="1" applyFont="1"/>
    <xf numFmtId="6" fontId="11" fillId="0" borderId="0" xfId="1" applyNumberFormat="1" applyFont="1"/>
    <xf numFmtId="0" fontId="11" fillId="0" borderId="0" xfId="1" applyFont="1" applyAlignment="1"/>
    <xf numFmtId="49" fontId="31" fillId="0" borderId="0" xfId="1" applyNumberFormat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/>
    </xf>
    <xf numFmtId="0" fontId="35" fillId="0" borderId="17" xfId="1" applyFont="1" applyBorder="1" applyAlignment="1">
      <alignment horizontal="center" vertical="center" wrapText="1"/>
    </xf>
    <xf numFmtId="44" fontId="36" fillId="0" borderId="17" xfId="2" applyFont="1" applyBorder="1" applyAlignment="1">
      <alignment vertical="center"/>
    </xf>
    <xf numFmtId="0" fontId="35" fillId="0" borderId="17" xfId="1" applyNumberFormat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43" fontId="36" fillId="0" borderId="17" xfId="3" applyFont="1" applyBorder="1" applyAlignment="1">
      <alignment vertical="center"/>
    </xf>
    <xf numFmtId="0" fontId="35" fillId="0" borderId="17" xfId="1" applyFont="1" applyFill="1" applyBorder="1" applyAlignment="1">
      <alignment horizontal="center" vertical="center"/>
    </xf>
    <xf numFmtId="0" fontId="35" fillId="0" borderId="17" xfId="1" applyFont="1" applyFill="1" applyBorder="1" applyAlignment="1">
      <alignment horizontal="center" vertical="center" wrapText="1"/>
    </xf>
    <xf numFmtId="43" fontId="35" fillId="0" borderId="17" xfId="3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43" fontId="36" fillId="0" borderId="17" xfId="3" applyFont="1" applyFill="1" applyBorder="1" applyAlignment="1">
      <alignment vertical="center"/>
    </xf>
    <xf numFmtId="0" fontId="35" fillId="0" borderId="0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/>
    </xf>
    <xf numFmtId="43" fontId="37" fillId="0" borderId="0" xfId="3" applyFont="1" applyFill="1" applyBorder="1"/>
    <xf numFmtId="0" fontId="37" fillId="0" borderId="0" xfId="1" applyNumberFormat="1" applyFont="1" applyBorder="1" applyAlignment="1">
      <alignment horizontal="center"/>
    </xf>
    <xf numFmtId="0" fontId="37" fillId="0" borderId="0" xfId="1" applyFont="1" applyBorder="1" applyAlignment="1">
      <alignment horizontal="center" wrapText="1"/>
    </xf>
    <xf numFmtId="0" fontId="37" fillId="0" borderId="0" xfId="1" applyFont="1" applyBorder="1" applyAlignment="1">
      <alignment horizontal="center"/>
    </xf>
    <xf numFmtId="43" fontId="38" fillId="0" borderId="0" xfId="3" applyFont="1" applyFill="1" applyBorder="1"/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5" fillId="0" borderId="14" xfId="1" applyFont="1" applyFill="1" applyBorder="1"/>
    <xf numFmtId="0" fontId="35" fillId="0" borderId="14" xfId="1" applyFont="1" applyFill="1" applyBorder="1" applyAlignment="1">
      <alignment vertical="top"/>
    </xf>
    <xf numFmtId="0" fontId="37" fillId="0" borderId="14" xfId="1" applyFont="1" applyFill="1" applyBorder="1"/>
    <xf numFmtId="0" fontId="37" fillId="0" borderId="14" xfId="1" applyFont="1" applyFill="1" applyBorder="1" applyAlignment="1">
      <alignment vertical="top"/>
    </xf>
    <xf numFmtId="0" fontId="37" fillId="0" borderId="14" xfId="1" applyFont="1" applyFill="1" applyBorder="1" applyAlignment="1">
      <alignment horizontal="center"/>
    </xf>
    <xf numFmtId="43" fontId="37" fillId="0" borderId="14" xfId="3" applyFont="1" applyFill="1" applyBorder="1"/>
    <xf numFmtId="0" fontId="37" fillId="0" borderId="14" xfId="1" applyNumberFormat="1" applyFont="1" applyBorder="1" applyAlignment="1">
      <alignment horizontal="center"/>
    </xf>
    <xf numFmtId="0" fontId="37" fillId="0" borderId="14" xfId="1" applyFont="1" applyBorder="1" applyAlignment="1">
      <alignment horizontal="center" wrapText="1"/>
    </xf>
    <xf numFmtId="0" fontId="37" fillId="0" borderId="14" xfId="1" applyFont="1" applyBorder="1" applyAlignment="1">
      <alignment horizontal="center"/>
    </xf>
    <xf numFmtId="0" fontId="35" fillId="0" borderId="17" xfId="1" applyFont="1" applyFill="1" applyBorder="1"/>
    <xf numFmtId="0" fontId="35" fillId="0" borderId="17" xfId="1" applyFont="1" applyFill="1" applyBorder="1" applyAlignment="1">
      <alignment vertical="top"/>
    </xf>
    <xf numFmtId="0" fontId="37" fillId="0" borderId="17" xfId="1" applyFont="1" applyFill="1" applyBorder="1"/>
    <xf numFmtId="0" fontId="37" fillId="0" borderId="17" xfId="1" applyFont="1" applyFill="1" applyBorder="1" applyAlignment="1">
      <alignment vertical="top"/>
    </xf>
    <xf numFmtId="0" fontId="37" fillId="0" borderId="17" xfId="1" applyFont="1" applyFill="1" applyBorder="1" applyAlignment="1">
      <alignment horizontal="center"/>
    </xf>
    <xf numFmtId="43" fontId="37" fillId="0" borderId="17" xfId="3" applyFont="1" applyFill="1" applyBorder="1"/>
    <xf numFmtId="0" fontId="37" fillId="0" borderId="17" xfId="1" applyNumberFormat="1" applyFont="1" applyBorder="1" applyAlignment="1">
      <alignment horizontal="center"/>
    </xf>
    <xf numFmtId="0" fontId="37" fillId="0" borderId="17" xfId="1" applyFont="1" applyBorder="1" applyAlignment="1">
      <alignment horizontal="center" wrapText="1"/>
    </xf>
    <xf numFmtId="0" fontId="37" fillId="0" borderId="17" xfId="1" applyFont="1" applyBorder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5" fillId="0" borderId="0" xfId="1" applyFont="1"/>
    <xf numFmtId="0" fontId="34" fillId="3" borderId="17" xfId="1" applyFont="1" applyFill="1" applyBorder="1" applyAlignment="1">
      <alignment horizontal="center" vertical="center"/>
    </xf>
    <xf numFmtId="8" fontId="5" fillId="0" borderId="0" xfId="1" applyNumberFormat="1" applyFont="1"/>
    <xf numFmtId="8" fontId="40" fillId="0" borderId="17" xfId="1" applyNumberFormat="1" applyFont="1" applyBorder="1" applyAlignment="1">
      <alignment horizontal="center" vertical="center"/>
    </xf>
    <xf numFmtId="0" fontId="40" fillId="0" borderId="17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/>
    </xf>
    <xf numFmtId="0" fontId="40" fillId="0" borderId="0" xfId="1" applyFont="1" applyBorder="1" applyAlignment="1">
      <alignment horizontal="center" wrapText="1"/>
    </xf>
    <xf numFmtId="8" fontId="40" fillId="0" borderId="0" xfId="1" applyNumberFormat="1" applyFont="1" applyBorder="1" applyAlignment="1">
      <alignment horizontal="center" vertical="center"/>
    </xf>
    <xf numFmtId="0" fontId="40" fillId="0" borderId="0" xfId="1" applyFont="1" applyBorder="1" applyAlignment="1">
      <alignment horizontal="center" vertical="center" wrapText="1"/>
    </xf>
    <xf numFmtId="0" fontId="40" fillId="0" borderId="20" xfId="1" applyFont="1" applyBorder="1" applyAlignment="1">
      <alignment horizontal="center" vertical="center"/>
    </xf>
    <xf numFmtId="0" fontId="35" fillId="0" borderId="58" xfId="1" applyFont="1" applyBorder="1" applyAlignment="1">
      <alignment horizontal="center" vertical="center" wrapText="1"/>
    </xf>
    <xf numFmtId="0" fontId="40" fillId="0" borderId="65" xfId="1" applyFont="1" applyBorder="1" applyAlignment="1">
      <alignment horizontal="center" vertical="center"/>
    </xf>
    <xf numFmtId="0" fontId="40" fillId="0" borderId="58" xfId="1" applyFont="1" applyBorder="1" applyAlignment="1">
      <alignment horizontal="center" vertical="center"/>
    </xf>
    <xf numFmtId="0" fontId="5" fillId="0" borderId="0" xfId="1" applyFont="1" applyBorder="1"/>
    <xf numFmtId="0" fontId="35" fillId="0" borderId="36" xfId="1" applyFont="1" applyBorder="1" applyAlignment="1">
      <alignment horizontal="center" vertical="center" wrapText="1"/>
    </xf>
    <xf numFmtId="44" fontId="40" fillId="0" borderId="17" xfId="2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 wrapText="1"/>
    </xf>
    <xf numFmtId="0" fontId="34" fillId="3" borderId="17" xfId="1" applyFont="1" applyFill="1" applyBorder="1" applyAlignment="1">
      <alignment vertical="center"/>
    </xf>
    <xf numFmtId="0" fontId="40" fillId="0" borderId="0" xfId="1" applyFont="1" applyBorder="1" applyAlignment="1">
      <alignment wrapText="1"/>
    </xf>
    <xf numFmtId="0" fontId="5" fillId="0" borderId="0" xfId="0" applyFont="1"/>
    <xf numFmtId="0" fontId="35" fillId="0" borderId="0" xfId="0" applyFont="1"/>
    <xf numFmtId="0" fontId="5" fillId="0" borderId="0" xfId="0" applyFont="1" applyAlignment="1">
      <alignment wrapText="1"/>
    </xf>
    <xf numFmtId="0" fontId="35" fillId="0" borderId="0" xfId="1" applyFont="1"/>
    <xf numFmtId="0" fontId="5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35" fillId="0" borderId="17" xfId="1" applyFont="1" applyBorder="1" applyAlignment="1">
      <alignment horizontal="center" vertical="center" wrapText="1"/>
    </xf>
    <xf numFmtId="0" fontId="22" fillId="0" borderId="39" xfId="1" applyFont="1" applyFill="1" applyBorder="1" applyAlignment="1">
      <alignment vertical="center"/>
    </xf>
    <xf numFmtId="0" fontId="22" fillId="0" borderId="35" xfId="1" applyFont="1" applyFill="1" applyBorder="1" applyAlignment="1">
      <alignment vertical="center"/>
    </xf>
    <xf numFmtId="0" fontId="40" fillId="0" borderId="17" xfId="1" applyFont="1" applyBorder="1" applyAlignment="1">
      <alignment horizontal="center" vertical="center" wrapText="1"/>
    </xf>
    <xf numFmtId="0" fontId="40" fillId="0" borderId="17" xfId="1" applyFont="1" applyFill="1" applyBorder="1" applyAlignment="1">
      <alignment horizontal="center" vertical="center"/>
    </xf>
    <xf numFmtId="44" fontId="34" fillId="0" borderId="17" xfId="2" applyFont="1" applyBorder="1" applyAlignment="1">
      <alignment vertical="center"/>
    </xf>
    <xf numFmtId="0" fontId="40" fillId="0" borderId="17" xfId="1" applyNumberFormat="1" applyFont="1" applyBorder="1" applyAlignment="1">
      <alignment horizontal="center" vertical="center"/>
    </xf>
    <xf numFmtId="43" fontId="34" fillId="0" borderId="17" xfId="3" applyFont="1" applyBorder="1" applyAlignment="1">
      <alignment vertical="center"/>
    </xf>
    <xf numFmtId="43" fontId="40" fillId="0" borderId="17" xfId="3" applyFont="1" applyBorder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40" fillId="0" borderId="36" xfId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8" fontId="40" fillId="0" borderId="17" xfId="2" applyNumberFormat="1" applyFont="1" applyBorder="1" applyAlignment="1">
      <alignment horizontal="center" vertical="center"/>
    </xf>
    <xf numFmtId="8" fontId="35" fillId="0" borderId="17" xfId="3" applyNumberFormat="1" applyFont="1" applyFill="1" applyBorder="1" applyAlignment="1">
      <alignment vertical="center"/>
    </xf>
    <xf numFmtId="0" fontId="39" fillId="4" borderId="0" xfId="1" applyFont="1" applyFill="1" applyBorder="1" applyAlignment="1">
      <alignment horizontal="center" vertical="center"/>
    </xf>
    <xf numFmtId="0" fontId="42" fillId="4" borderId="0" xfId="1" applyFont="1" applyFill="1" applyBorder="1" applyAlignment="1">
      <alignment horizontal="center" vertical="center"/>
    </xf>
    <xf numFmtId="0" fontId="22" fillId="0" borderId="17" xfId="1" applyFont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center" wrapText="1"/>
    </xf>
    <xf numFmtId="49" fontId="40" fillId="0" borderId="17" xfId="1" applyNumberFormat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" fillId="0" borderId="0" xfId="0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5" fillId="0" borderId="0" xfId="1" applyFont="1" applyFill="1"/>
    <xf numFmtId="0" fontId="22" fillId="0" borderId="17" xfId="1" applyFont="1" applyBorder="1" applyAlignment="1">
      <alignment vertical="top" wrapText="1"/>
    </xf>
    <xf numFmtId="0" fontId="11" fillId="0" borderId="0" xfId="4" applyFont="1"/>
    <xf numFmtId="0" fontId="11" fillId="0" borderId="0" xfId="4" applyFont="1" applyFill="1"/>
    <xf numFmtId="0" fontId="11" fillId="0" borderId="0" xfId="4" applyFont="1" applyAlignment="1">
      <alignment horizontal="center"/>
    </xf>
    <xf numFmtId="0" fontId="11" fillId="0" borderId="2" xfId="4" applyFont="1" applyBorder="1"/>
    <xf numFmtId="49" fontId="11" fillId="0" borderId="28" xfId="4" applyNumberFormat="1" applyFont="1" applyBorder="1" applyAlignment="1">
      <alignment horizontal="left" vertical="center" wrapText="1"/>
    </xf>
    <xf numFmtId="49" fontId="11" fillId="0" borderId="29" xfId="4" applyNumberFormat="1" applyFont="1" applyBorder="1" applyAlignment="1">
      <alignment vertical="center" wrapText="1"/>
    </xf>
    <xf numFmtId="49" fontId="16" fillId="0" borderId="29" xfId="4" applyNumberFormat="1" applyFont="1" applyBorder="1" applyAlignment="1">
      <alignment horizontal="center" vertical="center" wrapText="1"/>
    </xf>
    <xf numFmtId="14" fontId="11" fillId="0" borderId="29" xfId="4" applyNumberFormat="1" applyFont="1" applyBorder="1" applyAlignment="1">
      <alignment horizontal="center" vertical="center" wrapText="1"/>
    </xf>
    <xf numFmtId="43" fontId="11" fillId="0" borderId="29" xfId="4" applyNumberFormat="1" applyFont="1" applyFill="1" applyBorder="1" applyAlignment="1">
      <alignment vertical="center" wrapText="1"/>
    </xf>
    <xf numFmtId="43" fontId="16" fillId="0" borderId="29" xfId="4" applyNumberFormat="1" applyFont="1" applyBorder="1" applyAlignment="1">
      <alignment horizontal="center" vertical="center" wrapText="1"/>
    </xf>
    <xf numFmtId="43" fontId="11" fillId="0" borderId="29" xfId="4" applyNumberFormat="1" applyFont="1" applyBorder="1" applyAlignment="1">
      <alignment horizontal="center" vertical="center" wrapText="1"/>
    </xf>
    <xf numFmtId="43" fontId="11" fillId="0" borderId="14" xfId="4" applyNumberFormat="1" applyFont="1" applyFill="1" applyBorder="1" applyAlignment="1">
      <alignment horizontal="center" vertical="center" wrapText="1"/>
    </xf>
    <xf numFmtId="43" fontId="11" fillId="0" borderId="29" xfId="4" applyNumberFormat="1" applyFont="1" applyFill="1" applyBorder="1" applyAlignment="1">
      <alignment horizontal="right" vertical="center" wrapText="1"/>
    </xf>
    <xf numFmtId="2" fontId="11" fillId="0" borderId="30" xfId="4" applyNumberFormat="1" applyFont="1" applyBorder="1"/>
    <xf numFmtId="49" fontId="11" fillId="0" borderId="13" xfId="4" applyNumberFormat="1" applyFont="1" applyBorder="1" applyAlignment="1">
      <alignment horizontal="left" vertical="center" wrapText="1"/>
    </xf>
    <xf numFmtId="49" fontId="11" fillId="0" borderId="14" xfId="4" applyNumberFormat="1" applyFont="1" applyBorder="1" applyAlignment="1">
      <alignment vertical="center" wrapText="1"/>
    </xf>
    <xf numFmtId="49" fontId="16" fillId="0" borderId="14" xfId="4" applyNumberFormat="1" applyFont="1" applyBorder="1" applyAlignment="1">
      <alignment horizontal="center" vertical="center" wrapText="1"/>
    </xf>
    <xf numFmtId="14" fontId="11" fillId="0" borderId="14" xfId="4" applyNumberFormat="1" applyFont="1" applyFill="1" applyBorder="1" applyAlignment="1">
      <alignment horizontal="center" vertical="center" wrapText="1"/>
    </xf>
    <xf numFmtId="43" fontId="11" fillId="0" borderId="14" xfId="4" applyNumberFormat="1" applyFont="1" applyFill="1" applyBorder="1" applyAlignment="1">
      <alignment vertical="center" wrapText="1"/>
    </xf>
    <xf numFmtId="43" fontId="16" fillId="0" borderId="14" xfId="4" applyNumberFormat="1" applyFont="1" applyBorder="1" applyAlignment="1">
      <alignment horizontal="center" vertical="center" wrapText="1"/>
    </xf>
    <xf numFmtId="44" fontId="11" fillId="0" borderId="14" xfId="4" applyNumberFormat="1" applyFont="1" applyBorder="1"/>
    <xf numFmtId="43" fontId="11" fillId="0" borderId="14" xfId="4" applyNumberFormat="1" applyFont="1" applyBorder="1" applyAlignment="1">
      <alignment horizontal="center" vertical="center" wrapText="1"/>
    </xf>
    <xf numFmtId="0" fontId="11" fillId="0" borderId="14" xfId="4" applyFont="1" applyFill="1" applyBorder="1"/>
    <xf numFmtId="2" fontId="11" fillId="0" borderId="50" xfId="4" applyNumberFormat="1" applyFont="1" applyBorder="1"/>
    <xf numFmtId="49" fontId="11" fillId="0" borderId="13" xfId="4" applyNumberFormat="1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vertical="center"/>
    </xf>
    <xf numFmtId="49" fontId="16" fillId="0" borderId="14" xfId="4" applyNumberFormat="1" applyFont="1" applyFill="1" applyBorder="1" applyAlignment="1">
      <alignment horizontal="center" vertical="center" wrapText="1"/>
    </xf>
    <xf numFmtId="44" fontId="11" fillId="0" borderId="14" xfId="4" applyNumberFormat="1" applyFont="1" applyFill="1" applyBorder="1"/>
    <xf numFmtId="0" fontId="11" fillId="0" borderId="16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vertical="center" wrapText="1"/>
    </xf>
    <xf numFmtId="0" fontId="16" fillId="0" borderId="17" xfId="4" applyFont="1" applyFill="1" applyBorder="1" applyAlignment="1">
      <alignment horizontal="center"/>
    </xf>
    <xf numFmtId="14" fontId="11" fillId="0" borderId="17" xfId="4" applyNumberFormat="1" applyFont="1" applyFill="1" applyBorder="1" applyAlignment="1">
      <alignment horizontal="center" vertical="center" wrapText="1"/>
    </xf>
    <xf numFmtId="44" fontId="11" fillId="0" borderId="17" xfId="4" applyNumberFormat="1" applyFont="1" applyFill="1" applyBorder="1" applyAlignment="1">
      <alignment vertical="center"/>
    </xf>
    <xf numFmtId="43" fontId="11" fillId="0" borderId="17" xfId="4" applyNumberFormat="1" applyFont="1" applyFill="1" applyBorder="1"/>
    <xf numFmtId="43" fontId="11" fillId="0" borderId="17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/>
    <xf numFmtId="44" fontId="11" fillId="0" borderId="17" xfId="4" applyNumberFormat="1" applyFont="1" applyFill="1" applyBorder="1"/>
    <xf numFmtId="2" fontId="11" fillId="0" borderId="17" xfId="4" applyNumberFormat="1" applyFont="1" applyFill="1" applyBorder="1"/>
    <xf numFmtId="0" fontId="11" fillId="0" borderId="16" xfId="4" applyFont="1" applyFill="1" applyBorder="1" applyAlignment="1">
      <alignment horizontal="left" vertical="center"/>
    </xf>
    <xf numFmtId="0" fontId="11" fillId="0" borderId="14" xfId="4" applyFont="1" applyFill="1" applyBorder="1" applyAlignment="1">
      <alignment vertical="center" wrapText="1"/>
    </xf>
    <xf numFmtId="14" fontId="11" fillId="0" borderId="17" xfId="4" applyNumberFormat="1" applyFont="1" applyFill="1" applyBorder="1" applyAlignment="1">
      <alignment horizontal="center" vertical="center"/>
    </xf>
    <xf numFmtId="43" fontId="11" fillId="0" borderId="17" xfId="4" applyNumberFormat="1" applyFont="1" applyFill="1" applyBorder="1" applyAlignment="1">
      <alignment vertical="center" wrapText="1"/>
    </xf>
    <xf numFmtId="44" fontId="11" fillId="0" borderId="14" xfId="4" applyNumberFormat="1" applyFont="1" applyFill="1" applyBorder="1" applyAlignment="1">
      <alignment vertical="center"/>
    </xf>
    <xf numFmtId="43" fontId="11" fillId="0" borderId="17" xfId="4" applyNumberFormat="1" applyFont="1" applyFill="1" applyBorder="1" applyAlignment="1">
      <alignment horizontal="right" vertical="center" wrapText="1"/>
    </xf>
    <xf numFmtId="0" fontId="16" fillId="0" borderId="14" xfId="4" applyFont="1" applyFill="1" applyBorder="1" applyAlignment="1">
      <alignment horizontal="center"/>
    </xf>
    <xf numFmtId="49" fontId="11" fillId="0" borderId="14" xfId="4" applyNumberFormat="1" applyFont="1" applyFill="1" applyBorder="1" applyAlignment="1">
      <alignment vertical="center" wrapText="1"/>
    </xf>
    <xf numFmtId="43" fontId="11" fillId="0" borderId="14" xfId="4" applyNumberFormat="1" applyFont="1" applyFill="1" applyBorder="1"/>
    <xf numFmtId="0" fontId="11" fillId="0" borderId="17" xfId="4" applyFont="1" applyFill="1" applyBorder="1" applyAlignment="1">
      <alignment vertical="center"/>
    </xf>
    <xf numFmtId="2" fontId="11" fillId="0" borderId="14" xfId="4" applyNumberFormat="1" applyFont="1" applyFill="1" applyBorder="1"/>
    <xf numFmtId="0" fontId="11" fillId="0" borderId="19" xfId="4" applyFont="1" applyBorder="1" applyAlignment="1">
      <alignment horizontal="left" vertical="center"/>
    </xf>
    <xf numFmtId="0" fontId="11" fillId="0" borderId="20" xfId="4" applyFont="1" applyFill="1" applyBorder="1" applyAlignment="1">
      <alignment vertical="center" wrapText="1"/>
    </xf>
    <xf numFmtId="0" fontId="16" fillId="0" borderId="20" xfId="4" applyFont="1" applyBorder="1" applyAlignment="1">
      <alignment horizontal="center"/>
    </xf>
    <xf numFmtId="14" fontId="11" fillId="0" borderId="20" xfId="4" applyNumberFormat="1" applyFont="1" applyBorder="1" applyAlignment="1">
      <alignment horizontal="center" vertical="center" wrapText="1"/>
    </xf>
    <xf numFmtId="44" fontId="11" fillId="0" borderId="20" xfId="4" applyNumberFormat="1" applyFont="1" applyFill="1" applyBorder="1" applyAlignment="1">
      <alignment vertical="center"/>
    </xf>
    <xf numFmtId="43" fontId="11" fillId="0" borderId="20" xfId="4" applyNumberFormat="1" applyFont="1" applyBorder="1"/>
    <xf numFmtId="43" fontId="11" fillId="0" borderId="20" xfId="4" applyNumberFormat="1" applyFont="1" applyBorder="1" applyAlignment="1">
      <alignment horizontal="center" vertical="center" wrapText="1"/>
    </xf>
    <xf numFmtId="43" fontId="11" fillId="0" borderId="20" xfId="4" applyNumberFormat="1" applyFont="1" applyFill="1" applyBorder="1" applyAlignment="1">
      <alignment horizontal="center" vertical="center" wrapText="1"/>
    </xf>
    <xf numFmtId="0" fontId="11" fillId="0" borderId="20" xfId="4" applyFont="1" applyBorder="1"/>
    <xf numFmtId="44" fontId="11" fillId="0" borderId="20" xfId="4" applyNumberFormat="1" applyFont="1" applyBorder="1"/>
    <xf numFmtId="2" fontId="11" fillId="0" borderId="20" xfId="4" applyNumberFormat="1" applyFont="1" applyFill="1" applyBorder="1"/>
    <xf numFmtId="44" fontId="11" fillId="0" borderId="56" xfId="4" applyNumberFormat="1" applyFont="1" applyBorder="1"/>
    <xf numFmtId="0" fontId="11" fillId="0" borderId="31" xfId="4" applyFont="1" applyBorder="1"/>
    <xf numFmtId="0" fontId="11" fillId="0" borderId="32" xfId="4" applyFont="1" applyBorder="1"/>
    <xf numFmtId="0" fontId="11" fillId="0" borderId="32" xfId="4" applyFont="1" applyBorder="1" applyAlignment="1">
      <alignment horizontal="center"/>
    </xf>
    <xf numFmtId="0" fontId="11" fillId="0" borderId="32" xfId="4" applyFont="1" applyFill="1" applyBorder="1"/>
    <xf numFmtId="0" fontId="11" fillId="0" borderId="33" xfId="4" applyFont="1" applyBorder="1"/>
    <xf numFmtId="0" fontId="11" fillId="0" borderId="7" xfId="4" applyFont="1" applyBorder="1"/>
    <xf numFmtId="0" fontId="11" fillId="0" borderId="7" xfId="4" applyFont="1" applyBorder="1" applyAlignment="1">
      <alignment horizontal="center"/>
    </xf>
    <xf numFmtId="0" fontId="11" fillId="0" borderId="2" xfId="4" applyFont="1" applyFill="1" applyBorder="1"/>
    <xf numFmtId="0" fontId="11" fillId="0" borderId="0" xfId="4" applyFont="1" applyBorder="1"/>
    <xf numFmtId="0" fontId="11" fillId="0" borderId="24" xfId="4" applyFont="1" applyBorder="1"/>
    <xf numFmtId="43" fontId="16" fillId="0" borderId="28" xfId="4" applyNumberFormat="1" applyFont="1" applyFill="1" applyBorder="1" applyAlignment="1">
      <alignment horizontal="center"/>
    </xf>
    <xf numFmtId="43" fontId="16" fillId="0" borderId="28" xfId="4" applyNumberFormat="1" applyFont="1" applyBorder="1" applyAlignment="1">
      <alignment horizontal="center"/>
    </xf>
    <xf numFmtId="43" fontId="16" fillId="0" borderId="12" xfId="4" applyNumberFormat="1" applyFont="1" applyBorder="1" applyAlignment="1">
      <alignment horizontal="center"/>
    </xf>
    <xf numFmtId="0" fontId="16" fillId="0" borderId="0" xfId="0" applyFont="1"/>
    <xf numFmtId="43" fontId="16" fillId="0" borderId="51" xfId="4" applyNumberFormat="1" applyFont="1" applyFill="1" applyBorder="1" applyAlignment="1">
      <alignment horizontal="center"/>
    </xf>
    <xf numFmtId="43" fontId="16" fillId="0" borderId="51" xfId="4" applyNumberFormat="1" applyFont="1" applyBorder="1" applyAlignment="1">
      <alignment horizontal="center"/>
    </xf>
    <xf numFmtId="43" fontId="16" fillId="0" borderId="27" xfId="4" applyNumberFormat="1" applyFont="1" applyBorder="1" applyAlignment="1">
      <alignment horizontal="center"/>
    </xf>
    <xf numFmtId="0" fontId="45" fillId="0" borderId="0" xfId="4" applyFont="1"/>
    <xf numFmtId="49" fontId="11" fillId="0" borderId="28" xfId="4" applyNumberFormat="1" applyFont="1" applyBorder="1" applyAlignment="1">
      <alignment vertical="center" wrapText="1"/>
    </xf>
    <xf numFmtId="43" fontId="11" fillId="0" borderId="29" xfId="4" applyNumberFormat="1" applyFont="1" applyFill="1" applyBorder="1" applyAlignment="1">
      <alignment horizontal="center" vertical="center" wrapText="1"/>
    </xf>
    <xf numFmtId="0" fontId="11" fillId="0" borderId="30" xfId="4" applyFont="1" applyBorder="1"/>
    <xf numFmtId="49" fontId="11" fillId="0" borderId="13" xfId="4" applyNumberFormat="1" applyFont="1" applyBorder="1" applyAlignment="1">
      <alignment vertical="center" wrapText="1"/>
    </xf>
    <xf numFmtId="49" fontId="16" fillId="0" borderId="49" xfId="4" applyNumberFormat="1" applyFont="1" applyBorder="1" applyAlignment="1">
      <alignment horizontal="center" vertical="center" wrapText="1"/>
    </xf>
    <xf numFmtId="49" fontId="11" fillId="0" borderId="13" xfId="4" applyNumberFormat="1" applyFont="1" applyFill="1" applyBorder="1" applyAlignment="1">
      <alignment vertical="center" wrapText="1"/>
    </xf>
    <xf numFmtId="0" fontId="11" fillId="0" borderId="14" xfId="4" applyFont="1" applyFill="1" applyBorder="1" applyAlignment="1"/>
    <xf numFmtId="49" fontId="16" fillId="0" borderId="49" xfId="4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wrapText="1"/>
    </xf>
    <xf numFmtId="0" fontId="11" fillId="0" borderId="50" xfId="4" applyFont="1" applyFill="1" applyBorder="1"/>
    <xf numFmtId="0" fontId="11" fillId="0" borderId="16" xfId="4" applyFont="1" applyFill="1" applyBorder="1" applyAlignment="1">
      <alignment vertical="center"/>
    </xf>
    <xf numFmtId="0" fontId="11" fillId="0" borderId="14" xfId="4" applyFont="1" applyFill="1" applyBorder="1" applyAlignment="1">
      <alignment wrapText="1"/>
    </xf>
    <xf numFmtId="44" fontId="11" fillId="0" borderId="50" xfId="4" applyNumberFormat="1" applyFont="1" applyFill="1" applyBorder="1"/>
    <xf numFmtId="43" fontId="16" fillId="0" borderId="49" xfId="4" applyNumberFormat="1" applyFont="1" applyFill="1" applyBorder="1" applyAlignment="1">
      <alignment horizontal="center" vertical="center" wrapText="1"/>
    </xf>
    <xf numFmtId="0" fontId="11" fillId="0" borderId="19" xfId="4" applyFont="1" applyBorder="1" applyAlignment="1">
      <alignment vertical="center"/>
    </xf>
    <xf numFmtId="0" fontId="11" fillId="0" borderId="20" xfId="4" applyFont="1" applyFill="1" applyBorder="1" applyAlignment="1">
      <alignment wrapText="1"/>
    </xf>
    <xf numFmtId="43" fontId="16" fillId="0" borderId="12" xfId="4" applyNumberFormat="1" applyFont="1" applyFill="1" applyBorder="1" applyAlignment="1">
      <alignment horizontal="center"/>
    </xf>
    <xf numFmtId="0" fontId="18" fillId="0" borderId="0" xfId="1" applyFont="1" applyAlignment="1">
      <alignment vertical="center"/>
    </xf>
    <xf numFmtId="0" fontId="45" fillId="0" borderId="0" xfId="1" applyFont="1" applyFill="1"/>
    <xf numFmtId="49" fontId="13" fillId="0" borderId="16" xfId="1" applyNumberFormat="1" applyFont="1" applyFill="1" applyBorder="1" applyAlignment="1">
      <alignment horizontal="center" vertical="center" wrapText="1"/>
    </xf>
    <xf numFmtId="49" fontId="13" fillId="0" borderId="17" xfId="1" applyNumberFormat="1" applyFont="1" applyBorder="1" applyAlignment="1">
      <alignment horizontal="left" vertical="center" wrapText="1"/>
    </xf>
    <xf numFmtId="49" fontId="13" fillId="0" borderId="17" xfId="1" applyNumberFormat="1" applyFont="1" applyBorder="1" applyAlignment="1">
      <alignment horizontal="center" vertical="center" wrapText="1"/>
    </xf>
    <xf numFmtId="44" fontId="13" fillId="0" borderId="50" xfId="6" applyFont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left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left" vertical="center" wrapText="1"/>
    </xf>
    <xf numFmtId="0" fontId="13" fillId="0" borderId="17" xfId="1" applyFont="1" applyFill="1" applyBorder="1" applyAlignment="1">
      <alignment horizontal="center" vertical="center" wrapText="1"/>
    </xf>
    <xf numFmtId="44" fontId="13" fillId="0" borderId="50" xfId="6" applyFont="1" applyFill="1" applyBorder="1" applyAlignment="1">
      <alignment horizontal="center" vertical="center" wrapText="1"/>
    </xf>
    <xf numFmtId="49" fontId="13" fillId="0" borderId="31" xfId="1" applyNumberFormat="1" applyFont="1" applyFill="1" applyBorder="1" applyAlignment="1">
      <alignment horizontal="center" vertical="center" wrapText="1"/>
    </xf>
    <xf numFmtId="0" fontId="13" fillId="0" borderId="32" xfId="1" applyFont="1" applyBorder="1" applyAlignment="1">
      <alignment horizontal="left" vertical="center" wrapText="1"/>
    </xf>
    <xf numFmtId="0" fontId="13" fillId="0" borderId="32" xfId="1" applyFont="1" applyBorder="1" applyAlignment="1">
      <alignment horizontal="center" vertical="center" wrapText="1"/>
    </xf>
    <xf numFmtId="44" fontId="13" fillId="0" borderId="33" xfId="6" applyFont="1" applyBorder="1" applyAlignment="1">
      <alignment horizontal="center" vertical="center" wrapText="1"/>
    </xf>
    <xf numFmtId="49" fontId="16" fillId="0" borderId="22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Fill="1" applyBorder="1" applyAlignment="1">
      <alignment horizontal="center" vertical="center" wrapText="1"/>
    </xf>
    <xf numFmtId="49" fontId="16" fillId="0" borderId="18" xfId="1" applyNumberFormat="1" applyFont="1" applyFill="1" applyBorder="1" applyAlignment="1">
      <alignment horizontal="center" vertical="center"/>
    </xf>
    <xf numFmtId="164" fontId="16" fillId="0" borderId="40" xfId="6" applyNumberFormat="1" applyFont="1" applyFill="1" applyBorder="1" applyAlignment="1">
      <alignment horizontal="center" vertical="center" wrapText="1"/>
    </xf>
    <xf numFmtId="49" fontId="16" fillId="0" borderId="40" xfId="1" applyNumberFormat="1" applyFont="1" applyFill="1" applyBorder="1" applyAlignment="1">
      <alignment horizontal="center" vertical="center" wrapText="1"/>
    </xf>
    <xf numFmtId="49" fontId="11" fillId="0" borderId="18" xfId="1" applyNumberFormat="1" applyFont="1" applyBorder="1" applyAlignment="1">
      <alignment horizontal="center" vertical="center"/>
    </xf>
    <xf numFmtId="49" fontId="11" fillId="0" borderId="18" xfId="1" applyNumberFormat="1" applyFont="1" applyBorder="1" applyAlignment="1">
      <alignment vertical="center"/>
    </xf>
    <xf numFmtId="49" fontId="16" fillId="0" borderId="18" xfId="1" applyNumberFormat="1" applyFont="1" applyBorder="1" applyAlignment="1">
      <alignment horizontal="center" vertical="center"/>
    </xf>
    <xf numFmtId="49" fontId="16" fillId="0" borderId="68" xfId="1" applyNumberFormat="1" applyFont="1" applyFill="1" applyBorder="1" applyAlignment="1">
      <alignment horizontal="center" vertical="center"/>
    </xf>
    <xf numFmtId="0" fontId="11" fillId="0" borderId="68" xfId="1" applyFont="1" applyBorder="1" applyAlignment="1">
      <alignment vertical="center" wrapText="1"/>
    </xf>
    <xf numFmtId="0" fontId="11" fillId="0" borderId="18" xfId="1" applyFont="1" applyBorder="1" applyAlignment="1">
      <alignment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/>
    </xf>
    <xf numFmtId="49" fontId="11" fillId="0" borderId="36" xfId="1" applyNumberFormat="1" applyFont="1" applyBorder="1" applyAlignment="1">
      <alignment horizontal="center"/>
    </xf>
    <xf numFmtId="43" fontId="11" fillId="0" borderId="18" xfId="1" applyNumberFormat="1" applyFont="1" applyBorder="1" applyAlignment="1">
      <alignment horizontal="center" vertical="center"/>
    </xf>
    <xf numFmtId="49" fontId="11" fillId="0" borderId="59" xfId="1" applyNumberFormat="1" applyFont="1" applyBorder="1" applyAlignment="1">
      <alignment horizontal="center"/>
    </xf>
    <xf numFmtId="49" fontId="11" fillId="0" borderId="18" xfId="1" applyNumberFormat="1" applyFont="1" applyBorder="1" applyAlignment="1">
      <alignment horizontal="center"/>
    </xf>
    <xf numFmtId="0" fontId="11" fillId="0" borderId="18" xfId="1" applyFont="1" applyBorder="1"/>
    <xf numFmtId="0" fontId="11" fillId="0" borderId="46" xfId="1" applyFont="1" applyBorder="1"/>
    <xf numFmtId="49" fontId="16" fillId="0" borderId="45" xfId="1" applyNumberFormat="1" applyFont="1" applyFill="1" applyBorder="1" applyAlignment="1">
      <alignment horizontal="center" vertical="center"/>
    </xf>
    <xf numFmtId="0" fontId="11" fillId="0" borderId="45" xfId="1" applyFont="1" applyBorder="1" applyAlignment="1">
      <alignment horizontal="justify" vertical="center"/>
    </xf>
    <xf numFmtId="0" fontId="11" fillId="0" borderId="18" xfId="1" applyFont="1" applyBorder="1" applyAlignment="1">
      <alignment horizontal="justify" vertical="center"/>
    </xf>
    <xf numFmtId="49" fontId="11" fillId="0" borderId="46" xfId="1" applyNumberFormat="1" applyFont="1" applyBorder="1" applyAlignment="1">
      <alignment horizontal="center"/>
    </xf>
    <xf numFmtId="0" fontId="11" fillId="0" borderId="45" xfId="1" applyFont="1" applyBorder="1" applyAlignment="1">
      <alignment wrapText="1"/>
    </xf>
    <xf numFmtId="43" fontId="11" fillId="0" borderId="18" xfId="1" applyNumberFormat="1" applyFont="1" applyBorder="1" applyAlignment="1">
      <alignment vertical="center"/>
    </xf>
    <xf numFmtId="0" fontId="11" fillId="0" borderId="36" xfId="1" applyFont="1" applyBorder="1"/>
    <xf numFmtId="0" fontId="11" fillId="0" borderId="45" xfId="1" applyFont="1" applyBorder="1" applyAlignment="1">
      <alignment horizontal="center" vertical="center" wrapText="1"/>
    </xf>
    <xf numFmtId="43" fontId="11" fillId="0" borderId="37" xfId="1" applyNumberFormat="1" applyFont="1" applyBorder="1" applyAlignment="1">
      <alignment vertical="center"/>
    </xf>
    <xf numFmtId="0" fontId="11" fillId="0" borderId="45" xfId="1" applyFont="1" applyFill="1" applyBorder="1"/>
    <xf numFmtId="0" fontId="11" fillId="0" borderId="45" xfId="1" applyFont="1" applyBorder="1"/>
    <xf numFmtId="0" fontId="11" fillId="0" borderId="25" xfId="1" applyFont="1" applyBorder="1"/>
    <xf numFmtId="0" fontId="11" fillId="0" borderId="47" xfId="1" applyFont="1" applyFill="1" applyBorder="1"/>
    <xf numFmtId="0" fontId="11" fillId="0" borderId="47" xfId="1" applyFont="1" applyBorder="1"/>
    <xf numFmtId="0" fontId="11" fillId="0" borderId="65" xfId="1" applyFont="1" applyBorder="1"/>
    <xf numFmtId="0" fontId="11" fillId="0" borderId="26" xfId="1" applyFont="1" applyBorder="1"/>
    <xf numFmtId="0" fontId="11" fillId="0" borderId="48" xfId="1" applyFont="1" applyBorder="1"/>
    <xf numFmtId="0" fontId="11" fillId="0" borderId="6" xfId="1" applyFont="1" applyBorder="1"/>
    <xf numFmtId="0" fontId="11" fillId="0" borderId="7" xfId="1" applyFont="1" applyBorder="1"/>
    <xf numFmtId="0" fontId="16" fillId="0" borderId="0" xfId="1" applyFont="1" applyFill="1" applyBorder="1" applyAlignment="1"/>
    <xf numFmtId="0" fontId="16" fillId="0" borderId="0" xfId="1" applyFont="1" applyFill="1" applyBorder="1" applyAlignment="1">
      <alignment horizontal="right"/>
    </xf>
    <xf numFmtId="164" fontId="16" fillId="0" borderId="1" xfId="6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3" fontId="11" fillId="0" borderId="0" xfId="1" applyNumberFormat="1" applyFont="1" applyBorder="1" applyAlignment="1">
      <alignment vertical="center"/>
    </xf>
    <xf numFmtId="0" fontId="12" fillId="6" borderId="2" xfId="1" applyFont="1" applyFill="1" applyBorder="1" applyAlignment="1">
      <alignment vertical="center"/>
    </xf>
    <xf numFmtId="0" fontId="13" fillId="8" borderId="39" xfId="1" applyFont="1" applyFill="1" applyBorder="1" applyAlignment="1">
      <alignment vertical="center"/>
    </xf>
    <xf numFmtId="0" fontId="12" fillId="6" borderId="2" xfId="1" applyFont="1" applyFill="1" applyBorder="1" applyAlignment="1">
      <alignment vertical="center" wrapText="1"/>
    </xf>
    <xf numFmtId="0" fontId="12" fillId="6" borderId="3" xfId="1" applyFont="1" applyFill="1" applyBorder="1" applyAlignment="1">
      <alignment vertical="center" wrapText="1"/>
    </xf>
    <xf numFmtId="0" fontId="11" fillId="6" borderId="1" xfId="1" applyFont="1" applyFill="1" applyBorder="1"/>
    <xf numFmtId="0" fontId="11" fillId="6" borderId="2" xfId="1" applyFont="1" applyFill="1" applyBorder="1"/>
    <xf numFmtId="0" fontId="11" fillId="6" borderId="3" xfId="1" applyFont="1" applyFill="1" applyBorder="1"/>
    <xf numFmtId="0" fontId="16" fillId="6" borderId="4" xfId="1" applyFont="1" applyFill="1" applyBorder="1" applyAlignment="1">
      <alignment horizontal="left" vertical="center"/>
    </xf>
    <xf numFmtId="43" fontId="16" fillId="6" borderId="5" xfId="1" applyNumberFormat="1" applyFont="1" applyFill="1" applyBorder="1" applyAlignment="1">
      <alignment horizontal="center" vertical="center" wrapText="1"/>
    </xf>
    <xf numFmtId="43" fontId="14" fillId="6" borderId="12" xfId="1" applyNumberFormat="1" applyFont="1" applyFill="1" applyBorder="1" applyAlignment="1">
      <alignment horizontal="left" vertical="center" wrapText="1"/>
    </xf>
    <xf numFmtId="43" fontId="14" fillId="6" borderId="12" xfId="1" applyNumberFormat="1" applyFont="1" applyFill="1" applyBorder="1" applyAlignment="1">
      <alignment horizontal="center" vertical="center" wrapText="1"/>
    </xf>
    <xf numFmtId="49" fontId="14" fillId="6" borderId="12" xfId="1" applyNumberFormat="1" applyFont="1" applyFill="1" applyBorder="1" applyAlignment="1">
      <alignment horizontal="center" vertical="center" wrapText="1"/>
    </xf>
    <xf numFmtId="4" fontId="19" fillId="6" borderId="12" xfId="1" applyNumberFormat="1" applyFont="1" applyFill="1" applyBorder="1" applyAlignment="1">
      <alignment horizontal="center" vertical="center" wrapText="1"/>
    </xf>
    <xf numFmtId="4" fontId="14" fillId="6" borderId="12" xfId="1" applyNumberFormat="1" applyFont="1" applyFill="1" applyBorder="1" applyAlignment="1">
      <alignment horizontal="center" vertical="center" wrapText="1"/>
    </xf>
    <xf numFmtId="49" fontId="28" fillId="6" borderId="12" xfId="1" applyNumberFormat="1" applyFont="1" applyFill="1" applyBorder="1" applyAlignment="1">
      <alignment horizontal="center" vertical="top" wrapText="1"/>
    </xf>
    <xf numFmtId="0" fontId="28" fillId="6" borderId="15" xfId="1" applyFont="1" applyFill="1" applyBorder="1" applyAlignment="1">
      <alignment horizontal="justify" vertical="top" wrapText="1"/>
    </xf>
    <xf numFmtId="0" fontId="28" fillId="6" borderId="12" xfId="1" applyFont="1" applyFill="1" applyBorder="1" applyAlignment="1">
      <alignment horizontal="justify" vertical="top" wrapText="1"/>
    </xf>
    <xf numFmtId="43" fontId="14" fillId="6" borderId="12" xfId="1" applyNumberFormat="1" applyFont="1" applyFill="1" applyBorder="1" applyAlignment="1">
      <alignment vertical="center" wrapText="1"/>
    </xf>
    <xf numFmtId="43" fontId="14" fillId="6" borderId="12" xfId="1" applyNumberFormat="1" applyFont="1" applyFill="1" applyBorder="1" applyAlignment="1">
      <alignment horizontal="left"/>
    </xf>
    <xf numFmtId="43" fontId="18" fillId="6" borderId="12" xfId="1" applyNumberFormat="1" applyFont="1" applyFill="1" applyBorder="1" applyAlignment="1">
      <alignment horizontal="left" vertical="center" wrapText="1"/>
    </xf>
    <xf numFmtId="43" fontId="12" fillId="6" borderId="12" xfId="1" applyNumberFormat="1" applyFont="1" applyFill="1" applyBorder="1" applyAlignment="1">
      <alignment horizontal="left" vertical="center" wrapText="1"/>
    </xf>
    <xf numFmtId="43" fontId="15" fillId="6" borderId="22" xfId="1" applyNumberFormat="1" applyFont="1" applyFill="1" applyBorder="1" applyAlignment="1">
      <alignment horizontal="left" vertical="center" wrapText="1"/>
    </xf>
    <xf numFmtId="43" fontId="14" fillId="6" borderId="5" xfId="1" applyNumberFormat="1" applyFont="1" applyFill="1" applyBorder="1" applyAlignment="1">
      <alignment horizontal="right"/>
    </xf>
    <xf numFmtId="43" fontId="19" fillId="6" borderId="22" xfId="1" applyNumberFormat="1" applyFont="1" applyFill="1" applyBorder="1" applyAlignment="1">
      <alignment horizontal="right" vertical="center" wrapText="1"/>
    </xf>
    <xf numFmtId="43" fontId="16" fillId="6" borderId="12" xfId="1" applyNumberFormat="1" applyFont="1" applyFill="1" applyBorder="1" applyAlignment="1">
      <alignment horizontal="center" vertical="center" wrapText="1"/>
    </xf>
    <xf numFmtId="43" fontId="14" fillId="6" borderId="27" xfId="1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79" xfId="1" applyFont="1" applyBorder="1" applyAlignment="1">
      <alignment horizontal="center"/>
    </xf>
    <xf numFmtId="0" fontId="11" fillId="0" borderId="70" xfId="1" applyFont="1" applyBorder="1" applyAlignment="1">
      <alignment horizontal="center"/>
    </xf>
    <xf numFmtId="0" fontId="12" fillId="6" borderId="11" xfId="1" applyFont="1" applyFill="1" applyBorder="1" applyAlignment="1">
      <alignment horizontal="center" vertical="center" wrapText="1"/>
    </xf>
    <xf numFmtId="0" fontId="34" fillId="6" borderId="17" xfId="1" applyFont="1" applyFill="1" applyBorder="1" applyAlignment="1">
      <alignment horizontal="center" vertical="center" wrapText="1"/>
    </xf>
    <xf numFmtId="0" fontId="34" fillId="6" borderId="37" xfId="1" applyFont="1" applyFill="1" applyBorder="1" applyAlignment="1">
      <alignment horizontal="center" vertical="center" wrapText="1"/>
    </xf>
    <xf numFmtId="0" fontId="32" fillId="6" borderId="39" xfId="1" applyFont="1" applyFill="1" applyBorder="1" applyAlignment="1"/>
    <xf numFmtId="0" fontId="34" fillId="6" borderId="50" xfId="1" applyFont="1" applyFill="1" applyBorder="1" applyAlignment="1">
      <alignment horizontal="center" vertical="center" wrapText="1"/>
    </xf>
    <xf numFmtId="0" fontId="35" fillId="0" borderId="16" xfId="1" applyFont="1" applyBorder="1" applyAlignment="1">
      <alignment horizontal="center" vertical="center"/>
    </xf>
    <xf numFmtId="0" fontId="35" fillId="0" borderId="50" xfId="1" applyFont="1" applyBorder="1" applyAlignment="1">
      <alignment horizontal="center" vertical="center"/>
    </xf>
    <xf numFmtId="0" fontId="35" fillId="0" borderId="16" xfId="1" applyFont="1" applyFill="1" applyBorder="1" applyAlignment="1">
      <alignment horizontal="center" vertical="center"/>
    </xf>
    <xf numFmtId="0" fontId="35" fillId="0" borderId="31" xfId="1" applyFont="1" applyFill="1" applyBorder="1" applyAlignment="1">
      <alignment horizontal="center" vertical="center"/>
    </xf>
    <xf numFmtId="0" fontId="35" fillId="0" borderId="32" xfId="1" applyFont="1" applyFill="1" applyBorder="1" applyAlignment="1">
      <alignment horizontal="center" vertical="center"/>
    </xf>
    <xf numFmtId="8" fontId="35" fillId="0" borderId="32" xfId="3" applyNumberFormat="1" applyFont="1" applyFill="1" applyBorder="1" applyAlignment="1">
      <alignment vertical="center"/>
    </xf>
    <xf numFmtId="0" fontId="35" fillId="0" borderId="32" xfId="1" applyNumberFormat="1" applyFont="1" applyBorder="1" applyAlignment="1">
      <alignment horizontal="center" vertical="center"/>
    </xf>
    <xf numFmtId="0" fontId="35" fillId="0" borderId="32" xfId="1" applyFont="1" applyBorder="1" applyAlignment="1">
      <alignment horizontal="center" vertical="center" wrapText="1"/>
    </xf>
    <xf numFmtId="0" fontId="35" fillId="0" borderId="33" xfId="1" applyFont="1" applyBorder="1" applyAlignment="1">
      <alignment horizontal="center" vertical="center"/>
    </xf>
    <xf numFmtId="0" fontId="34" fillId="6" borderId="17" xfId="1" applyFont="1" applyFill="1" applyBorder="1" applyAlignment="1">
      <alignment horizontal="center" vertical="center"/>
    </xf>
    <xf numFmtId="0" fontId="40" fillId="0" borderId="16" xfId="1" applyFont="1" applyBorder="1" applyAlignment="1">
      <alignment horizontal="center" vertical="center" wrapText="1"/>
    </xf>
    <xf numFmtId="0" fontId="40" fillId="0" borderId="50" xfId="1" applyFont="1" applyBorder="1" applyAlignment="1">
      <alignment horizontal="center" vertical="center"/>
    </xf>
    <xf numFmtId="0" fontId="35" fillId="0" borderId="16" xfId="1" applyFont="1" applyBorder="1" applyAlignment="1">
      <alignment vertical="center" wrapText="1"/>
    </xf>
    <xf numFmtId="0" fontId="35" fillId="0" borderId="31" xfId="1" applyFont="1" applyBorder="1" applyAlignment="1">
      <alignment wrapText="1"/>
    </xf>
    <xf numFmtId="0" fontId="40" fillId="0" borderId="32" xfId="1" applyFont="1" applyBorder="1" applyAlignment="1">
      <alignment horizontal="center" vertical="center" wrapText="1"/>
    </xf>
    <xf numFmtId="0" fontId="40" fillId="0" borderId="69" xfId="1" applyFont="1" applyBorder="1" applyAlignment="1">
      <alignment horizontal="center" vertical="center" wrapText="1"/>
    </xf>
    <xf numFmtId="0" fontId="40" fillId="0" borderId="32" xfId="1" applyFont="1" applyFill="1" applyBorder="1" applyAlignment="1">
      <alignment horizontal="center" vertical="center"/>
    </xf>
    <xf numFmtId="0" fontId="40" fillId="0" borderId="32" xfId="1" applyFont="1" applyFill="1" applyBorder="1" applyAlignment="1">
      <alignment horizontal="center" vertical="center" wrapText="1"/>
    </xf>
    <xf numFmtId="43" fontId="40" fillId="0" borderId="32" xfId="3" applyFont="1" applyBorder="1" applyAlignment="1">
      <alignment vertical="center"/>
    </xf>
    <xf numFmtId="0" fontId="40" fillId="0" borderId="32" xfId="1" applyNumberFormat="1" applyFont="1" applyBorder="1" applyAlignment="1">
      <alignment horizontal="center" vertical="center"/>
    </xf>
    <xf numFmtId="0" fontId="40" fillId="0" borderId="32" xfId="1" applyFont="1" applyBorder="1" applyAlignment="1">
      <alignment horizontal="center" vertical="center"/>
    </xf>
    <xf numFmtId="0" fontId="40" fillId="0" borderId="33" xfId="1" applyFont="1" applyBorder="1" applyAlignment="1">
      <alignment horizontal="center" vertical="center"/>
    </xf>
    <xf numFmtId="44" fontId="40" fillId="0" borderId="0" xfId="2" applyFont="1" applyBorder="1" applyAlignment="1">
      <alignment horizontal="center" vertical="center"/>
    </xf>
    <xf numFmtId="0" fontId="11" fillId="0" borderId="34" xfId="1" applyFont="1" applyBorder="1" applyAlignment="1">
      <alignment vertical="center" wrapText="1"/>
    </xf>
    <xf numFmtId="49" fontId="16" fillId="8" borderId="1" xfId="1" applyNumberFormat="1" applyFont="1" applyFill="1" applyBorder="1" applyAlignment="1">
      <alignment vertical="center"/>
    </xf>
    <xf numFmtId="49" fontId="16" fillId="8" borderId="2" xfId="1" applyNumberFormat="1" applyFont="1" applyFill="1" applyBorder="1" applyAlignment="1">
      <alignment vertical="center"/>
    </xf>
    <xf numFmtId="49" fontId="16" fillId="8" borderId="2" xfId="1" applyNumberFormat="1" applyFont="1" applyFill="1" applyBorder="1" applyAlignment="1">
      <alignment vertical="center" wrapText="1"/>
    </xf>
    <xf numFmtId="0" fontId="11" fillId="8" borderId="2" xfId="1" applyFont="1" applyFill="1" applyBorder="1"/>
    <xf numFmtId="49" fontId="16" fillId="8" borderId="3" xfId="1" applyNumberFormat="1" applyFont="1" applyFill="1" applyBorder="1" applyAlignment="1">
      <alignment vertical="center"/>
    </xf>
    <xf numFmtId="0" fontId="16" fillId="8" borderId="6" xfId="1" applyFont="1" applyFill="1" applyBorder="1" applyAlignment="1">
      <alignment horizontal="center"/>
    </xf>
    <xf numFmtId="0" fontId="16" fillId="8" borderId="9" xfId="1" applyFont="1" applyFill="1" applyBorder="1" applyAlignment="1">
      <alignment horizontal="center"/>
    </xf>
    <xf numFmtId="0" fontId="16" fillId="8" borderId="34" xfId="1" applyFont="1" applyFill="1" applyBorder="1" applyAlignment="1">
      <alignment horizontal="center" vertical="center" wrapText="1"/>
    </xf>
    <xf numFmtId="44" fontId="16" fillId="8" borderId="12" xfId="2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vertical="center"/>
    </xf>
    <xf numFmtId="0" fontId="12" fillId="8" borderId="2" xfId="1" applyFont="1" applyFill="1" applyBorder="1" applyAlignment="1">
      <alignment vertical="center"/>
    </xf>
    <xf numFmtId="0" fontId="13" fillId="8" borderId="2" xfId="1" applyFont="1" applyFill="1" applyBorder="1"/>
    <xf numFmtId="0" fontId="15" fillId="8" borderId="4" xfId="1" applyFont="1" applyFill="1" applyBorder="1" applyAlignment="1">
      <alignment horizontal="center" vertical="center" wrapText="1"/>
    </xf>
    <xf numFmtId="0" fontId="15" fillId="8" borderId="61" xfId="1" applyFont="1" applyFill="1" applyBorder="1" applyAlignment="1">
      <alignment horizontal="center" vertical="center" wrapText="1"/>
    </xf>
    <xf numFmtId="49" fontId="15" fillId="8" borderId="12" xfId="1" applyNumberFormat="1" applyFont="1" applyFill="1" applyBorder="1" applyAlignment="1">
      <alignment horizontal="center" vertical="center"/>
    </xf>
    <xf numFmtId="49" fontId="16" fillId="8" borderId="12" xfId="1" applyNumberFormat="1" applyFont="1" applyFill="1" applyBorder="1" applyAlignment="1">
      <alignment horizontal="center" vertical="center" wrapText="1"/>
    </xf>
    <xf numFmtId="0" fontId="12" fillId="8" borderId="7" xfId="4" applyFont="1" applyFill="1" applyBorder="1" applyAlignment="1"/>
    <xf numFmtId="0" fontId="16" fillId="8" borderId="40" xfId="4" applyFont="1" applyFill="1" applyBorder="1" applyAlignment="1">
      <alignment horizontal="right" vertical="center" wrapText="1"/>
    </xf>
    <xf numFmtId="0" fontId="16" fillId="8" borderId="42" xfId="4" applyFont="1" applyFill="1" applyBorder="1" applyAlignment="1">
      <alignment horizontal="right" vertical="center" wrapText="1"/>
    </xf>
    <xf numFmtId="0" fontId="12" fillId="8" borderId="10" xfId="4" applyFont="1" applyFill="1" applyBorder="1" applyAlignment="1">
      <alignment horizontal="left"/>
    </xf>
    <xf numFmtId="0" fontId="12" fillId="8" borderId="11" xfId="4" applyFont="1" applyFill="1" applyBorder="1" applyAlignment="1">
      <alignment horizontal="left"/>
    </xf>
    <xf numFmtId="0" fontId="16" fillId="8" borderId="12" xfId="4" applyFont="1" applyFill="1" applyBorder="1" applyAlignment="1">
      <alignment horizontal="right" vertical="center" wrapText="1"/>
    </xf>
    <xf numFmtId="0" fontId="12" fillId="8" borderId="2" xfId="1" applyFont="1" applyFill="1" applyBorder="1" applyAlignment="1">
      <alignment vertical="center" wrapText="1"/>
    </xf>
    <xf numFmtId="0" fontId="18" fillId="0" borderId="10" xfId="1" applyFont="1" applyFill="1" applyBorder="1" applyAlignment="1">
      <alignment horizontal="center"/>
    </xf>
    <xf numFmtId="0" fontId="12" fillId="8" borderId="67" xfId="1" applyFont="1" applyFill="1" applyBorder="1"/>
    <xf numFmtId="0" fontId="12" fillId="8" borderId="39" xfId="1" applyFont="1" applyFill="1" applyBorder="1"/>
    <xf numFmtId="0" fontId="12" fillId="8" borderId="39" xfId="1" applyFont="1" applyFill="1" applyBorder="1" applyAlignment="1">
      <alignment vertical="center"/>
    </xf>
    <xf numFmtId="0" fontId="12" fillId="8" borderId="41" xfId="1" applyFont="1" applyFill="1" applyBorder="1" applyAlignment="1">
      <alignment vertical="center"/>
    </xf>
    <xf numFmtId="0" fontId="16" fillId="0" borderId="36" xfId="1" applyFont="1" applyFill="1" applyBorder="1"/>
    <xf numFmtId="49" fontId="12" fillId="0" borderId="37" xfId="1" applyNumberFormat="1" applyFont="1" applyFill="1" applyBorder="1"/>
    <xf numFmtId="0" fontId="12" fillId="0" borderId="37" xfId="1" applyFont="1" applyFill="1" applyBorder="1" applyAlignment="1">
      <alignment vertical="center"/>
    </xf>
    <xf numFmtId="0" fontId="13" fillId="0" borderId="37" xfId="1" applyFont="1" applyFill="1" applyBorder="1"/>
    <xf numFmtId="0" fontId="12" fillId="0" borderId="37" xfId="1" applyFont="1" applyFill="1" applyBorder="1"/>
    <xf numFmtId="0" fontId="12" fillId="0" borderId="46" xfId="1" applyFont="1" applyFill="1" applyBorder="1" applyAlignment="1">
      <alignment vertical="center"/>
    </xf>
    <xf numFmtId="0" fontId="16" fillId="0" borderId="69" xfId="1" applyFont="1" applyFill="1" applyBorder="1"/>
    <xf numFmtId="49" fontId="12" fillId="0" borderId="43" xfId="1" applyNumberFormat="1" applyFont="1" applyFill="1" applyBorder="1"/>
    <xf numFmtId="0" fontId="12" fillId="0" borderId="43" xfId="1" applyFont="1" applyFill="1" applyBorder="1" applyAlignment="1">
      <alignment vertical="center"/>
    </xf>
    <xf numFmtId="0" fontId="13" fillId="0" borderId="43" xfId="1" applyFont="1" applyFill="1" applyBorder="1"/>
    <xf numFmtId="0" fontId="12" fillId="0" borderId="43" xfId="1" applyFont="1" applyFill="1" applyBorder="1"/>
    <xf numFmtId="0" fontId="12" fillId="0" borderId="26" xfId="1" applyFont="1" applyFill="1" applyBorder="1" applyAlignment="1">
      <alignment vertical="center"/>
    </xf>
    <xf numFmtId="0" fontId="12" fillId="8" borderId="61" xfId="1" applyFont="1" applyFill="1" applyBorder="1" applyAlignment="1">
      <alignment horizontal="center" vertical="center" wrapText="1"/>
    </xf>
    <xf numFmtId="0" fontId="12" fillId="8" borderId="9" xfId="1" applyFont="1" applyFill="1" applyBorder="1" applyAlignment="1">
      <alignment horizontal="center" vertical="center" wrapText="1"/>
    </xf>
    <xf numFmtId="0" fontId="12" fillId="0" borderId="54" xfId="1" applyNumberFormat="1" applyFont="1" applyFill="1" applyBorder="1" applyAlignment="1">
      <alignment horizontal="center" vertical="center" wrapText="1"/>
    </xf>
    <xf numFmtId="49" fontId="12" fillId="0" borderId="54" xfId="1" applyNumberFormat="1" applyFont="1" applyFill="1" applyBorder="1" applyAlignment="1">
      <alignment horizontal="center" vertical="center" wrapText="1"/>
    </xf>
    <xf numFmtId="49" fontId="12" fillId="0" borderId="64" xfId="1" applyNumberFormat="1" applyFont="1" applyFill="1" applyBorder="1" applyAlignment="1">
      <alignment horizontal="center" vertical="center" wrapText="1"/>
    </xf>
    <xf numFmtId="49" fontId="12" fillId="0" borderId="17" xfId="1" applyNumberFormat="1" applyFont="1" applyFill="1" applyBorder="1" applyAlignment="1">
      <alignment horizontal="center" vertical="center" wrapText="1"/>
    </xf>
    <xf numFmtId="49" fontId="12" fillId="0" borderId="50" xfId="1" applyNumberFormat="1" applyFont="1" applyFill="1" applyBorder="1" applyAlignment="1">
      <alignment horizontal="center" vertical="center" wrapText="1"/>
    </xf>
    <xf numFmtId="49" fontId="11" fillId="0" borderId="17" xfId="1" applyNumberFormat="1" applyFont="1" applyBorder="1" applyAlignment="1">
      <alignment horizontal="center" vertical="center" wrapText="1"/>
    </xf>
    <xf numFmtId="49" fontId="11" fillId="0" borderId="50" xfId="1" applyNumberFormat="1" applyFont="1" applyBorder="1" applyAlignment="1">
      <alignment horizontal="center" vertical="center" wrapText="1"/>
    </xf>
    <xf numFmtId="49" fontId="11" fillId="0" borderId="17" xfId="1" applyNumberFormat="1" applyFont="1" applyBorder="1" applyAlignment="1">
      <alignment horizontal="center"/>
    </xf>
    <xf numFmtId="49" fontId="11" fillId="0" borderId="17" xfId="1" applyNumberFormat="1" applyFont="1" applyBorder="1"/>
    <xf numFmtId="49" fontId="11" fillId="0" borderId="50" xfId="1" applyNumberFormat="1" applyFont="1" applyBorder="1"/>
    <xf numFmtId="0" fontId="11" fillId="0" borderId="17" xfId="1" applyFont="1" applyBorder="1"/>
    <xf numFmtId="0" fontId="11" fillId="0" borderId="50" xfId="1" applyFont="1" applyBorder="1"/>
    <xf numFmtId="43" fontId="5" fillId="0" borderId="17" xfId="3" applyFont="1" applyBorder="1"/>
    <xf numFmtId="43" fontId="5" fillId="0" borderId="50" xfId="3" applyFont="1" applyBorder="1"/>
    <xf numFmtId="0" fontId="11" fillId="0" borderId="32" xfId="1" applyFont="1" applyBorder="1"/>
    <xf numFmtId="0" fontId="11" fillId="0" borderId="33" xfId="1" applyFont="1" applyBorder="1"/>
    <xf numFmtId="0" fontId="16" fillId="8" borderId="51" xfId="1" applyFont="1" applyFill="1" applyBorder="1"/>
    <xf numFmtId="49" fontId="16" fillId="8" borderId="60" xfId="1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wrapText="1"/>
    </xf>
    <xf numFmtId="0" fontId="11" fillId="0" borderId="0" xfId="1" applyFont="1" applyAlignment="1">
      <alignment horizontal="justify"/>
    </xf>
    <xf numFmtId="43" fontId="11" fillId="0" borderId="0" xfId="4" applyNumberFormat="1" applyFont="1" applyFill="1"/>
    <xf numFmtId="0" fontId="11" fillId="0" borderId="0" xfId="4" applyNumberFormat="1" applyFont="1" applyFill="1"/>
    <xf numFmtId="0" fontId="11" fillId="0" borderId="0" xfId="20" applyFont="1"/>
    <xf numFmtId="0" fontId="11" fillId="0" borderId="0" xfId="20" applyFont="1" applyFill="1"/>
    <xf numFmtId="0" fontId="10" fillId="0" borderId="0" xfId="20" applyFont="1" applyAlignment="1">
      <alignment horizontal="center"/>
    </xf>
    <xf numFmtId="0" fontId="12" fillId="8" borderId="1" xfId="20" applyFont="1" applyFill="1" applyBorder="1" applyAlignment="1"/>
    <xf numFmtId="0" fontId="12" fillId="8" borderId="2" xfId="20" applyFont="1" applyFill="1" applyBorder="1" applyAlignment="1"/>
    <xf numFmtId="0" fontId="12" fillId="8" borderId="2" xfId="20" applyFont="1" applyFill="1" applyBorder="1" applyAlignment="1">
      <alignment horizontal="left"/>
    </xf>
    <xf numFmtId="0" fontId="23" fillId="0" borderId="0" xfId="20" applyFont="1"/>
    <xf numFmtId="0" fontId="23" fillId="0" borderId="0" xfId="20" applyFont="1" applyFill="1"/>
    <xf numFmtId="0" fontId="11" fillId="0" borderId="0" xfId="20" applyFont="1" applyAlignment="1">
      <alignment vertical="center"/>
    </xf>
    <xf numFmtId="0" fontId="11" fillId="0" borderId="66" xfId="20" applyFont="1" applyBorder="1"/>
    <xf numFmtId="0" fontId="11" fillId="0" borderId="0" xfId="20" applyFont="1" applyBorder="1"/>
    <xf numFmtId="0" fontId="11" fillId="0" borderId="44" xfId="20" applyFont="1" applyBorder="1"/>
    <xf numFmtId="0" fontId="11" fillId="0" borderId="99" xfId="20" applyFont="1" applyBorder="1"/>
    <xf numFmtId="0" fontId="11" fillId="0" borderId="0" xfId="20" applyFont="1" applyFill="1" applyBorder="1"/>
    <xf numFmtId="0" fontId="11" fillId="0" borderId="0" xfId="20" applyFont="1" applyBorder="1" applyAlignment="1">
      <alignment horizontal="center" vertical="center" wrapText="1"/>
    </xf>
    <xf numFmtId="0" fontId="11" fillId="0" borderId="0" xfId="20" applyFont="1" applyFill="1" applyBorder="1" applyAlignment="1">
      <alignment horizontal="center" vertical="center"/>
    </xf>
    <xf numFmtId="0" fontId="11" fillId="0" borderId="0" xfId="20" applyFont="1" applyBorder="1" applyAlignment="1">
      <alignment vertical="center"/>
    </xf>
    <xf numFmtId="44" fontId="14" fillId="8" borderId="12" xfId="1" applyNumberFormat="1" applyFont="1" applyFill="1" applyBorder="1" applyAlignment="1">
      <alignment horizontal="center" vertical="center" wrapText="1"/>
    </xf>
    <xf numFmtId="43" fontId="16" fillId="8" borderId="12" xfId="1" applyNumberFormat="1" applyFont="1" applyFill="1" applyBorder="1" applyAlignment="1">
      <alignment horizontal="center"/>
    </xf>
    <xf numFmtId="43" fontId="16" fillId="8" borderId="25" xfId="1" applyNumberFormat="1" applyFont="1" applyFill="1" applyBorder="1" applyAlignment="1">
      <alignment horizontal="center"/>
    </xf>
    <xf numFmtId="0" fontId="16" fillId="6" borderId="1" xfId="1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6" fillId="6" borderId="3" xfId="1" applyFont="1" applyFill="1" applyBorder="1" applyAlignment="1">
      <alignment horizontal="center" vertical="center" wrapText="1"/>
    </xf>
    <xf numFmtId="49" fontId="14" fillId="0" borderId="18" xfId="1" applyNumberFormat="1" applyFont="1" applyFill="1" applyBorder="1" applyAlignment="1">
      <alignment horizontal="center" vertical="center" wrapText="1"/>
    </xf>
    <xf numFmtId="49" fontId="14" fillId="0" borderId="25" xfId="1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6" borderId="1" xfId="1" applyFont="1" applyFill="1" applyBorder="1" applyAlignment="1">
      <alignment wrapText="1"/>
    </xf>
    <xf numFmtId="0" fontId="11" fillId="6" borderId="2" xfId="1" applyFont="1" applyFill="1" applyBorder="1" applyAlignment="1">
      <alignment wrapText="1"/>
    </xf>
    <xf numFmtId="0" fontId="11" fillId="6" borderId="3" xfId="1" applyFont="1" applyFill="1" applyBorder="1" applyAlignment="1">
      <alignment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6" fillId="6" borderId="6" xfId="1" applyFont="1" applyFill="1" applyBorder="1" applyAlignment="1">
      <alignment horizontal="center" vertical="center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4" xfId="1" applyFont="1" applyFill="1" applyBorder="1" applyAlignment="1">
      <alignment horizontal="center" vertical="center"/>
    </xf>
    <xf numFmtId="0" fontId="16" fillId="6" borderId="10" xfId="1" applyFont="1" applyFill="1" applyBorder="1" applyAlignment="1">
      <alignment horizontal="center" vertical="center"/>
    </xf>
    <xf numFmtId="0" fontId="16" fillId="6" borderId="11" xfId="1" applyFont="1" applyFill="1" applyBorder="1" applyAlignment="1">
      <alignment horizontal="center" vertical="center"/>
    </xf>
    <xf numFmtId="43" fontId="12" fillId="6" borderId="1" xfId="1" applyNumberFormat="1" applyFont="1" applyFill="1" applyBorder="1" applyAlignment="1">
      <alignment horizontal="center"/>
    </xf>
    <xf numFmtId="43" fontId="12" fillId="6" borderId="2" xfId="1" applyNumberFormat="1" applyFont="1" applyFill="1" applyBorder="1" applyAlignment="1">
      <alignment horizontal="center"/>
    </xf>
    <xf numFmtId="43" fontId="12" fillId="6" borderId="3" xfId="1" applyNumberFormat="1" applyFont="1" applyFill="1" applyBorder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49" fontId="14" fillId="6" borderId="5" xfId="1" applyNumberFormat="1" applyFont="1" applyFill="1" applyBorder="1" applyAlignment="1">
      <alignment horizontal="center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0" fontId="11" fillId="0" borderId="93" xfId="1" applyFont="1" applyBorder="1" applyAlignment="1">
      <alignment horizontal="center" vertical="center" wrapText="1"/>
    </xf>
    <xf numFmtId="0" fontId="11" fillId="0" borderId="94" xfId="1" applyFont="1" applyBorder="1" applyAlignment="1">
      <alignment horizontal="center" vertical="center" wrapText="1"/>
    </xf>
    <xf numFmtId="49" fontId="26" fillId="11" borderId="88" xfId="1" applyNumberFormat="1" applyFont="1" applyFill="1" applyBorder="1" applyAlignment="1">
      <alignment horizontal="center" vertical="center" wrapText="1"/>
    </xf>
    <xf numFmtId="49" fontId="26" fillId="11" borderId="89" xfId="1" applyNumberFormat="1" applyFont="1" applyFill="1" applyBorder="1" applyAlignment="1">
      <alignment horizontal="center" vertical="center" wrapText="1"/>
    </xf>
    <xf numFmtId="49" fontId="26" fillId="11" borderId="90" xfId="1" applyNumberFormat="1" applyFont="1" applyFill="1" applyBorder="1" applyAlignment="1">
      <alignment horizontal="center" vertical="center" wrapText="1"/>
    </xf>
    <xf numFmtId="0" fontId="11" fillId="0" borderId="91" xfId="1" applyFont="1" applyBorder="1" applyAlignment="1">
      <alignment horizontal="center" vertical="center" wrapText="1"/>
    </xf>
    <xf numFmtId="0" fontId="11" fillId="0" borderId="92" xfId="1" applyFont="1" applyBorder="1" applyAlignment="1">
      <alignment horizontal="center" vertical="center"/>
    </xf>
    <xf numFmtId="49" fontId="14" fillId="9" borderId="80" xfId="1" applyNumberFormat="1" applyFont="1" applyFill="1" applyBorder="1" applyAlignment="1">
      <alignment horizontal="center" vertical="center" wrapText="1"/>
    </xf>
    <xf numFmtId="49" fontId="14" fillId="9" borderId="81" xfId="1" applyNumberFormat="1" applyFont="1" applyFill="1" applyBorder="1" applyAlignment="1">
      <alignment horizontal="center" vertical="center" wrapText="1"/>
    </xf>
    <xf numFmtId="49" fontId="14" fillId="9" borderId="82" xfId="1" applyNumberFormat="1" applyFont="1" applyFill="1" applyBorder="1" applyAlignment="1">
      <alignment horizontal="center" vertical="center" wrapText="1"/>
    </xf>
    <xf numFmtId="49" fontId="14" fillId="9" borderId="83" xfId="1" applyNumberFormat="1" applyFont="1" applyFill="1" applyBorder="1" applyAlignment="1">
      <alignment horizontal="center" vertical="center" wrapText="1"/>
    </xf>
    <xf numFmtId="49" fontId="14" fillId="9" borderId="0" xfId="1" applyNumberFormat="1" applyFont="1" applyFill="1" applyBorder="1" applyAlignment="1">
      <alignment horizontal="center" vertical="center" wrapText="1"/>
    </xf>
    <xf numFmtId="49" fontId="14" fillId="9" borderId="84" xfId="1" applyNumberFormat="1" applyFont="1" applyFill="1" applyBorder="1" applyAlignment="1">
      <alignment horizontal="center" vertical="center" wrapText="1"/>
    </xf>
    <xf numFmtId="49" fontId="14" fillId="9" borderId="85" xfId="1" applyNumberFormat="1" applyFont="1" applyFill="1" applyBorder="1" applyAlignment="1">
      <alignment horizontal="center" vertical="center" wrapText="1"/>
    </xf>
    <xf numFmtId="49" fontId="14" fillId="9" borderId="86" xfId="1" applyNumberFormat="1" applyFont="1" applyFill="1" applyBorder="1" applyAlignment="1">
      <alignment horizontal="center" vertical="center" wrapText="1"/>
    </xf>
    <xf numFmtId="49" fontId="14" fillId="9" borderId="87" xfId="1" applyNumberFormat="1" applyFont="1" applyFill="1" applyBorder="1" applyAlignment="1">
      <alignment horizontal="center" vertical="center" wrapText="1"/>
    </xf>
    <xf numFmtId="49" fontId="26" fillId="8" borderId="80" xfId="1" applyNumberFormat="1" applyFont="1" applyFill="1" applyBorder="1" applyAlignment="1">
      <alignment horizontal="center" vertical="center" wrapText="1"/>
    </xf>
    <xf numFmtId="49" fontId="26" fillId="8" borderId="81" xfId="1" applyNumberFormat="1" applyFont="1" applyFill="1" applyBorder="1" applyAlignment="1">
      <alignment horizontal="center" vertical="center" wrapText="1"/>
    </xf>
    <xf numFmtId="49" fontId="26" fillId="8" borderId="82" xfId="1" applyNumberFormat="1" applyFont="1" applyFill="1" applyBorder="1" applyAlignment="1">
      <alignment horizontal="center" vertical="center" wrapText="1"/>
    </xf>
    <xf numFmtId="49" fontId="26" fillId="8" borderId="83" xfId="1" applyNumberFormat="1" applyFont="1" applyFill="1" applyBorder="1" applyAlignment="1">
      <alignment horizontal="center" vertical="center" wrapText="1"/>
    </xf>
    <xf numFmtId="49" fontId="26" fillId="8" borderId="0" xfId="1" applyNumberFormat="1" applyFont="1" applyFill="1" applyBorder="1" applyAlignment="1">
      <alignment horizontal="center" vertical="center" wrapText="1"/>
    </xf>
    <xf numFmtId="49" fontId="26" fillId="8" borderId="84" xfId="1" applyNumberFormat="1" applyFont="1" applyFill="1" applyBorder="1" applyAlignment="1">
      <alignment horizontal="center" vertical="center" wrapText="1"/>
    </xf>
    <xf numFmtId="49" fontId="26" fillId="8" borderId="85" xfId="1" applyNumberFormat="1" applyFont="1" applyFill="1" applyBorder="1" applyAlignment="1">
      <alignment horizontal="center" vertical="center" wrapText="1"/>
    </xf>
    <xf numFmtId="49" fontId="26" fillId="8" borderId="86" xfId="1" applyNumberFormat="1" applyFont="1" applyFill="1" applyBorder="1" applyAlignment="1">
      <alignment horizontal="center" vertical="center" wrapText="1"/>
    </xf>
    <xf numFmtId="49" fontId="26" fillId="8" borderId="87" xfId="1" applyNumberFormat="1" applyFont="1" applyFill="1" applyBorder="1" applyAlignment="1">
      <alignment horizontal="center" vertical="center" wrapText="1"/>
    </xf>
    <xf numFmtId="0" fontId="11" fillId="0" borderId="92" xfId="1" applyFont="1" applyBorder="1" applyAlignment="1">
      <alignment horizontal="center" vertical="center" wrapText="1"/>
    </xf>
    <xf numFmtId="0" fontId="47" fillId="5" borderId="40" xfId="1" applyFont="1" applyFill="1" applyBorder="1" applyAlignment="1">
      <alignment horizontal="left"/>
    </xf>
    <xf numFmtId="0" fontId="47" fillId="5" borderId="39" xfId="1" applyFont="1" applyFill="1" applyBorder="1" applyAlignment="1">
      <alignment horizontal="left"/>
    </xf>
    <xf numFmtId="0" fontId="47" fillId="5" borderId="41" xfId="1" applyFont="1" applyFill="1" applyBorder="1" applyAlignment="1">
      <alignment horizontal="left"/>
    </xf>
    <xf numFmtId="0" fontId="47" fillId="5" borderId="42" xfId="1" applyFont="1" applyFill="1" applyBorder="1" applyAlignment="1">
      <alignment horizontal="left"/>
    </xf>
    <xf numFmtId="0" fontId="47" fillId="5" borderId="43" xfId="1" applyFont="1" applyFill="1" applyBorder="1" applyAlignment="1">
      <alignment horizontal="left"/>
    </xf>
    <xf numFmtId="0" fontId="47" fillId="5" borderId="26" xfId="1" applyFont="1" applyFill="1" applyBorder="1" applyAlignment="1">
      <alignment horizontal="left"/>
    </xf>
    <xf numFmtId="49" fontId="11" fillId="6" borderId="71" xfId="1" applyNumberFormat="1" applyFont="1" applyFill="1" applyBorder="1" applyAlignment="1">
      <alignment horizontal="center" vertical="center" wrapText="1"/>
    </xf>
    <xf numFmtId="49" fontId="11" fillId="6" borderId="72" xfId="1" applyNumberFormat="1" applyFont="1" applyFill="1" applyBorder="1" applyAlignment="1">
      <alignment horizontal="center" vertical="center" wrapText="1"/>
    </xf>
    <xf numFmtId="49" fontId="11" fillId="6" borderId="73" xfId="1" applyNumberFormat="1" applyFont="1" applyFill="1" applyBorder="1" applyAlignment="1">
      <alignment horizontal="center" vertical="center" wrapText="1"/>
    </xf>
    <xf numFmtId="49" fontId="11" fillId="6" borderId="74" xfId="1" applyNumberFormat="1" applyFont="1" applyFill="1" applyBorder="1" applyAlignment="1">
      <alignment horizontal="center" vertical="center" wrapText="1"/>
    </xf>
    <xf numFmtId="49" fontId="11" fillId="6" borderId="0" xfId="1" applyNumberFormat="1" applyFont="1" applyFill="1" applyBorder="1" applyAlignment="1">
      <alignment horizontal="center" vertical="center" wrapText="1"/>
    </xf>
    <xf numFmtId="49" fontId="11" fillId="6" borderId="75" xfId="1" applyNumberFormat="1" applyFont="1" applyFill="1" applyBorder="1" applyAlignment="1">
      <alignment horizontal="center" vertical="center" wrapText="1"/>
    </xf>
    <xf numFmtId="49" fontId="11" fillId="6" borderId="76" xfId="1" applyNumberFormat="1" applyFont="1" applyFill="1" applyBorder="1" applyAlignment="1">
      <alignment horizontal="center" vertical="center" wrapText="1"/>
    </xf>
    <xf numFmtId="49" fontId="11" fillId="6" borderId="77" xfId="1" applyNumberFormat="1" applyFont="1" applyFill="1" applyBorder="1" applyAlignment="1">
      <alignment horizontal="center" vertical="center" wrapText="1"/>
    </xf>
    <xf numFmtId="49" fontId="11" fillId="6" borderId="78" xfId="1" applyNumberFormat="1" applyFont="1" applyFill="1" applyBorder="1" applyAlignment="1">
      <alignment horizontal="center" vertical="center" wrapText="1"/>
    </xf>
    <xf numFmtId="49" fontId="26" fillId="7" borderId="80" xfId="1" applyNumberFormat="1" applyFont="1" applyFill="1" applyBorder="1" applyAlignment="1">
      <alignment horizontal="center" vertical="center" wrapText="1"/>
    </xf>
    <xf numFmtId="49" fontId="26" fillId="7" borderId="81" xfId="1" applyNumberFormat="1" applyFont="1" applyFill="1" applyBorder="1" applyAlignment="1">
      <alignment horizontal="center" vertical="center" wrapText="1"/>
    </xf>
    <xf numFmtId="49" fontId="26" fillId="7" borderId="82" xfId="1" applyNumberFormat="1" applyFont="1" applyFill="1" applyBorder="1" applyAlignment="1">
      <alignment horizontal="center" vertical="center" wrapText="1"/>
    </xf>
    <xf numFmtId="49" fontId="26" fillId="7" borderId="83" xfId="1" applyNumberFormat="1" applyFont="1" applyFill="1" applyBorder="1" applyAlignment="1">
      <alignment horizontal="center" vertical="center" wrapText="1"/>
    </xf>
    <xf numFmtId="49" fontId="26" fillId="7" borderId="0" xfId="1" applyNumberFormat="1" applyFont="1" applyFill="1" applyBorder="1" applyAlignment="1">
      <alignment horizontal="center" vertical="center" wrapText="1"/>
    </xf>
    <xf numFmtId="49" fontId="26" fillId="7" borderId="84" xfId="1" applyNumberFormat="1" applyFont="1" applyFill="1" applyBorder="1" applyAlignment="1">
      <alignment horizontal="center" vertical="center" wrapText="1"/>
    </xf>
    <xf numFmtId="49" fontId="26" fillId="7" borderId="85" xfId="1" applyNumberFormat="1" applyFont="1" applyFill="1" applyBorder="1" applyAlignment="1">
      <alignment horizontal="center" vertical="center" wrapText="1"/>
    </xf>
    <xf numFmtId="49" fontId="26" fillId="7" borderId="86" xfId="1" applyNumberFormat="1" applyFont="1" applyFill="1" applyBorder="1" applyAlignment="1">
      <alignment horizontal="center" vertical="center" wrapText="1"/>
    </xf>
    <xf numFmtId="49" fontId="26" fillId="7" borderId="87" xfId="1" applyNumberFormat="1" applyFont="1" applyFill="1" applyBorder="1" applyAlignment="1">
      <alignment horizontal="center" vertical="center" wrapText="1"/>
    </xf>
    <xf numFmtId="49" fontId="26" fillId="6" borderId="91" xfId="1" applyNumberFormat="1" applyFont="1" applyFill="1" applyBorder="1" applyAlignment="1">
      <alignment horizontal="center" vertical="center" wrapText="1"/>
    </xf>
    <xf numFmtId="49" fontId="26" fillId="6" borderId="95" xfId="1" applyNumberFormat="1" applyFont="1" applyFill="1" applyBorder="1" applyAlignment="1">
      <alignment horizontal="center" vertical="center" wrapText="1"/>
    </xf>
    <xf numFmtId="49" fontId="26" fillId="6" borderId="92" xfId="1" applyNumberFormat="1" applyFont="1" applyFill="1" applyBorder="1" applyAlignment="1">
      <alignment horizontal="center" vertical="center" wrapText="1"/>
    </xf>
    <xf numFmtId="49" fontId="16" fillId="6" borderId="71" xfId="1" applyNumberFormat="1" applyFont="1" applyFill="1" applyBorder="1" applyAlignment="1">
      <alignment horizontal="center" vertical="center" wrapText="1"/>
    </xf>
    <xf numFmtId="49" fontId="16" fillId="6" borderId="72" xfId="1" applyNumberFormat="1" applyFont="1" applyFill="1" applyBorder="1" applyAlignment="1">
      <alignment horizontal="center" vertical="center" wrapText="1"/>
    </xf>
    <xf numFmtId="49" fontId="16" fillId="6" borderId="73" xfId="1" applyNumberFormat="1" applyFont="1" applyFill="1" applyBorder="1" applyAlignment="1">
      <alignment horizontal="center" vertical="center" wrapText="1"/>
    </xf>
    <xf numFmtId="49" fontId="16" fillId="6" borderId="74" xfId="1" applyNumberFormat="1" applyFont="1" applyFill="1" applyBorder="1" applyAlignment="1">
      <alignment horizontal="center" vertical="center" wrapText="1"/>
    </xf>
    <xf numFmtId="49" fontId="16" fillId="6" borderId="0" xfId="1" applyNumberFormat="1" applyFont="1" applyFill="1" applyBorder="1" applyAlignment="1">
      <alignment horizontal="center" vertical="center" wrapText="1"/>
    </xf>
    <xf numFmtId="49" fontId="16" fillId="6" borderId="75" xfId="1" applyNumberFormat="1" applyFont="1" applyFill="1" applyBorder="1" applyAlignment="1">
      <alignment horizontal="center" vertical="center" wrapText="1"/>
    </xf>
    <xf numFmtId="49" fontId="16" fillId="6" borderId="76" xfId="1" applyNumberFormat="1" applyFont="1" applyFill="1" applyBorder="1" applyAlignment="1">
      <alignment horizontal="center" vertical="center" wrapText="1"/>
    </xf>
    <xf numFmtId="49" fontId="16" fillId="6" borderId="77" xfId="1" applyNumberFormat="1" applyFont="1" applyFill="1" applyBorder="1" applyAlignment="1">
      <alignment horizontal="center" vertical="center" wrapText="1"/>
    </xf>
    <xf numFmtId="49" fontId="16" fillId="6" borderId="78" xfId="1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11" fillId="4" borderId="28" xfId="1" applyFont="1" applyFill="1" applyBorder="1" applyAlignment="1">
      <alignment horizontal="left"/>
    </xf>
    <xf numFmtId="0" fontId="11" fillId="4" borderId="29" xfId="1" applyFont="1" applyFill="1" applyBorder="1" applyAlignment="1">
      <alignment horizontal="left"/>
    </xf>
    <xf numFmtId="0" fontId="11" fillId="4" borderId="30" xfId="1" applyFont="1" applyFill="1" applyBorder="1" applyAlignment="1">
      <alignment horizontal="left"/>
    </xf>
    <xf numFmtId="0" fontId="11" fillId="4" borderId="31" xfId="1" applyFont="1" applyFill="1" applyBorder="1" applyAlignment="1">
      <alignment horizontal="left"/>
    </xf>
    <xf numFmtId="0" fontId="11" fillId="4" borderId="32" xfId="1" applyFont="1" applyFill="1" applyBorder="1" applyAlignment="1">
      <alignment horizontal="left"/>
    </xf>
    <xf numFmtId="0" fontId="11" fillId="4" borderId="33" xfId="1" applyFont="1" applyFill="1" applyBorder="1" applyAlignment="1">
      <alignment horizontal="left"/>
    </xf>
    <xf numFmtId="49" fontId="20" fillId="0" borderId="34" xfId="1" applyNumberFormat="1" applyFont="1" applyBorder="1" applyAlignment="1">
      <alignment horizontal="center" vertical="center" wrapText="1"/>
    </xf>
    <xf numFmtId="49" fontId="20" fillId="0" borderId="27" xfId="1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49" fontId="20" fillId="0" borderId="9" xfId="1" applyNumberFormat="1" applyFont="1" applyBorder="1" applyAlignment="1">
      <alignment horizontal="center" vertical="center" wrapText="1"/>
    </xf>
    <xf numFmtId="0" fontId="20" fillId="0" borderId="34" xfId="1" applyNumberFormat="1" applyFont="1" applyBorder="1" applyAlignment="1">
      <alignment horizontal="center" vertical="center" wrapText="1"/>
    </xf>
    <xf numFmtId="0" fontId="20" fillId="0" borderId="27" xfId="1" applyNumberFormat="1" applyFont="1" applyBorder="1" applyAlignment="1">
      <alignment horizontal="center" vertical="center" wrapText="1"/>
    </xf>
    <xf numFmtId="49" fontId="20" fillId="0" borderId="9" xfId="1" applyNumberFormat="1" applyFont="1" applyFill="1" applyBorder="1" applyAlignment="1">
      <alignment horizontal="center" vertical="center" wrapText="1"/>
    </xf>
    <xf numFmtId="49" fontId="20" fillId="0" borderId="34" xfId="1" applyNumberFormat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49" fontId="20" fillId="0" borderId="27" xfId="1" applyNumberFormat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6" borderId="28" xfId="1" applyFont="1" applyFill="1" applyBorder="1" applyAlignment="1">
      <alignment horizontal="left"/>
    </xf>
    <xf numFmtId="0" fontId="11" fillId="6" borderId="29" xfId="1" applyFont="1" applyFill="1" applyBorder="1" applyAlignment="1">
      <alignment horizontal="left"/>
    </xf>
    <xf numFmtId="0" fontId="11" fillId="6" borderId="30" xfId="1" applyFont="1" applyFill="1" applyBorder="1" applyAlignment="1">
      <alignment horizontal="left"/>
    </xf>
    <xf numFmtId="0" fontId="11" fillId="6" borderId="42" xfId="1" applyFont="1" applyFill="1" applyBorder="1" applyAlignment="1">
      <alignment horizontal="left"/>
    </xf>
    <xf numFmtId="0" fontId="11" fillId="6" borderId="43" xfId="1" applyFont="1" applyFill="1" applyBorder="1" applyAlignment="1">
      <alignment horizontal="left"/>
    </xf>
    <xf numFmtId="0" fontId="11" fillId="6" borderId="26" xfId="1" applyFont="1" applyFill="1" applyBorder="1" applyAlignment="1">
      <alignment horizontal="left"/>
    </xf>
    <xf numFmtId="0" fontId="12" fillId="6" borderId="9" xfId="1" applyFont="1" applyFill="1" applyBorder="1" applyAlignment="1">
      <alignment horizontal="center" vertical="center" wrapText="1"/>
    </xf>
    <xf numFmtId="0" fontId="12" fillId="6" borderId="27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/>
    </xf>
    <xf numFmtId="0" fontId="22" fillId="6" borderId="40" xfId="1" applyFont="1" applyFill="1" applyBorder="1" applyAlignment="1">
      <alignment horizontal="left"/>
    </xf>
    <xf numFmtId="0" fontId="22" fillId="6" borderId="39" xfId="1" applyFont="1" applyFill="1" applyBorder="1" applyAlignment="1">
      <alignment horizontal="left"/>
    </xf>
    <xf numFmtId="0" fontId="22" fillId="6" borderId="39" xfId="1" applyFont="1" applyFill="1" applyBorder="1" applyAlignment="1">
      <alignment horizontal="right"/>
    </xf>
    <xf numFmtId="0" fontId="22" fillId="6" borderId="41" xfId="1" applyFont="1" applyFill="1" applyBorder="1" applyAlignment="1">
      <alignment horizontal="right"/>
    </xf>
    <xf numFmtId="0" fontId="22" fillId="6" borderId="45" xfId="1" applyFont="1" applyFill="1" applyBorder="1" applyAlignment="1">
      <alignment horizontal="left"/>
    </xf>
    <xf numFmtId="0" fontId="22" fillId="6" borderId="37" xfId="1" applyFont="1" applyFill="1" applyBorder="1" applyAlignment="1">
      <alignment horizontal="left"/>
    </xf>
    <xf numFmtId="0" fontId="22" fillId="6" borderId="46" xfId="1" applyFont="1" applyFill="1" applyBorder="1" applyAlignment="1">
      <alignment horizontal="left"/>
    </xf>
    <xf numFmtId="0" fontId="34" fillId="6" borderId="19" xfId="1" applyFont="1" applyFill="1" applyBorder="1" applyAlignment="1">
      <alignment horizontal="center" vertical="center" wrapText="1"/>
    </xf>
    <xf numFmtId="0" fontId="34" fillId="6" borderId="13" xfId="1" applyFont="1" applyFill="1" applyBorder="1" applyAlignment="1">
      <alignment horizontal="center" vertical="center" wrapText="1"/>
    </xf>
    <xf numFmtId="0" fontId="34" fillId="6" borderId="17" xfId="1" applyFont="1" applyFill="1" applyBorder="1" applyAlignment="1">
      <alignment horizontal="center" vertical="center" wrapText="1"/>
    </xf>
    <xf numFmtId="0" fontId="34" fillId="6" borderId="17" xfId="1" applyFont="1" applyFill="1" applyBorder="1" applyAlignment="1">
      <alignment horizontal="center" vertical="center"/>
    </xf>
    <xf numFmtId="0" fontId="34" fillId="6" borderId="20" xfId="1" applyFont="1" applyFill="1" applyBorder="1" applyAlignment="1">
      <alignment horizontal="center" vertical="center" wrapText="1"/>
    </xf>
    <xf numFmtId="0" fontId="34" fillId="6" borderId="14" xfId="1" applyFont="1" applyFill="1" applyBorder="1" applyAlignment="1">
      <alignment horizontal="center" vertical="center" wrapText="1"/>
    </xf>
    <xf numFmtId="0" fontId="34" fillId="6" borderId="17" xfId="1" applyFont="1" applyFill="1" applyBorder="1" applyAlignment="1">
      <alignment horizontal="center"/>
    </xf>
    <xf numFmtId="0" fontId="34" fillId="6" borderId="17" xfId="1" applyFont="1" applyFill="1" applyBorder="1" applyAlignment="1">
      <alignment horizontal="center" wrapText="1"/>
    </xf>
    <xf numFmtId="0" fontId="34" fillId="6" borderId="50" xfId="1" applyFont="1" applyFill="1" applyBorder="1" applyAlignment="1">
      <alignment horizontal="center" wrapText="1"/>
    </xf>
    <xf numFmtId="0" fontId="22" fillId="0" borderId="66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left" vertical="center"/>
    </xf>
    <xf numFmtId="0" fontId="22" fillId="0" borderId="65" xfId="1" applyFont="1" applyFill="1" applyBorder="1" applyAlignment="1">
      <alignment horizontal="left" vertical="center"/>
    </xf>
    <xf numFmtId="0" fontId="34" fillId="6" borderId="53" xfId="1" applyFont="1" applyFill="1" applyBorder="1" applyAlignment="1">
      <alignment horizontal="center" vertical="center" wrapText="1"/>
    </xf>
    <xf numFmtId="0" fontId="34" fillId="6" borderId="54" xfId="1" applyFont="1" applyFill="1" applyBorder="1" applyAlignment="1">
      <alignment horizontal="center" vertical="center" wrapText="1"/>
    </xf>
    <xf numFmtId="0" fontId="34" fillId="6" borderId="67" xfId="1" applyFont="1" applyFill="1" applyBorder="1" applyAlignment="1">
      <alignment horizontal="center" vertical="center"/>
    </xf>
    <xf numFmtId="0" fontId="34" fillId="6" borderId="39" xfId="1" applyFont="1" applyFill="1" applyBorder="1" applyAlignment="1">
      <alignment horizontal="center" vertical="center"/>
    </xf>
    <xf numFmtId="0" fontId="34" fillId="6" borderId="97" xfId="1" applyFont="1" applyFill="1" applyBorder="1" applyAlignment="1">
      <alignment horizontal="center" vertical="center"/>
    </xf>
    <xf numFmtId="0" fontId="34" fillId="6" borderId="67" xfId="1" applyFont="1" applyFill="1" applyBorder="1" applyAlignment="1">
      <alignment horizontal="center" wrapText="1"/>
    </xf>
    <xf numFmtId="0" fontId="34" fillId="6" borderId="41" xfId="1" applyFont="1" applyFill="1" applyBorder="1" applyAlignment="1">
      <alignment horizontal="center" wrapText="1"/>
    </xf>
    <xf numFmtId="0" fontId="22" fillId="0" borderId="38" xfId="1" applyFont="1" applyFill="1" applyBorder="1" applyAlignment="1">
      <alignment horizontal="left" vertical="center"/>
    </xf>
    <xf numFmtId="0" fontId="22" fillId="0" borderId="17" xfId="1" applyFont="1" applyFill="1" applyBorder="1" applyAlignment="1">
      <alignment horizontal="left" vertical="center"/>
    </xf>
    <xf numFmtId="0" fontId="22" fillId="0" borderId="36" xfId="1" applyFont="1" applyFill="1" applyBorder="1" applyAlignment="1">
      <alignment horizontal="left" vertical="center"/>
    </xf>
    <xf numFmtId="0" fontId="39" fillId="0" borderId="0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/>
    </xf>
    <xf numFmtId="0" fontId="32" fillId="6" borderId="1" xfId="1" applyFont="1" applyFill="1" applyBorder="1" applyAlignment="1">
      <alignment horizontal="left" vertical="center"/>
    </xf>
    <xf numFmtId="0" fontId="11" fillId="6" borderId="2" xfId="1" applyFont="1" applyFill="1" applyBorder="1" applyAlignment="1">
      <alignment horizontal="left"/>
    </xf>
    <xf numFmtId="0" fontId="32" fillId="6" borderId="2" xfId="1" applyFont="1" applyFill="1" applyBorder="1" applyAlignment="1">
      <alignment horizontal="left" vertical="center"/>
    </xf>
    <xf numFmtId="0" fontId="32" fillId="6" borderId="3" xfId="1" applyFont="1" applyFill="1" applyBorder="1" applyAlignment="1">
      <alignment horizontal="left" vertical="center"/>
    </xf>
    <xf numFmtId="0" fontId="22" fillId="0" borderId="35" xfId="1" applyFont="1" applyFill="1" applyBorder="1" applyAlignment="1">
      <alignment horizontal="center" vertical="center"/>
    </xf>
    <xf numFmtId="0" fontId="35" fillId="0" borderId="36" xfId="1" applyFont="1" applyBorder="1" applyAlignment="1">
      <alignment horizontal="center" vertical="center" wrapText="1"/>
    </xf>
    <xf numFmtId="0" fontId="35" fillId="0" borderId="38" xfId="1" applyFont="1" applyBorder="1" applyAlignment="1">
      <alignment horizontal="center" vertical="center" wrapText="1"/>
    </xf>
    <xf numFmtId="0" fontId="40" fillId="0" borderId="36" xfId="1" applyFont="1" applyBorder="1" applyAlignment="1">
      <alignment horizontal="center" vertical="center"/>
    </xf>
    <xf numFmtId="0" fontId="40" fillId="0" borderId="38" xfId="1" applyFont="1" applyBorder="1" applyAlignment="1">
      <alignment horizontal="center" vertical="center"/>
    </xf>
    <xf numFmtId="0" fontId="40" fillId="0" borderId="36" xfId="1" applyFont="1" applyBorder="1" applyAlignment="1">
      <alignment horizontal="center" vertical="center" wrapText="1"/>
    </xf>
    <xf numFmtId="0" fontId="40" fillId="0" borderId="38" xfId="1" applyFont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/>
    </xf>
    <xf numFmtId="0" fontId="22" fillId="3" borderId="14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horizontal="left" vertical="top" wrapText="1"/>
    </xf>
    <xf numFmtId="49" fontId="22" fillId="0" borderId="14" xfId="1" applyNumberFormat="1" applyFont="1" applyBorder="1" applyAlignment="1">
      <alignment horizontal="left" vertical="top"/>
    </xf>
    <xf numFmtId="0" fontId="22" fillId="3" borderId="17" xfId="1" applyFont="1" applyFill="1" applyBorder="1" applyAlignment="1">
      <alignment horizontal="left" vertical="top"/>
    </xf>
    <xf numFmtId="0" fontId="5" fillId="3" borderId="17" xfId="1" applyFont="1" applyFill="1" applyBorder="1" applyAlignment="1">
      <alignment horizontal="left" vertical="top"/>
    </xf>
    <xf numFmtId="49" fontId="22" fillId="0" borderId="17" xfId="1" applyNumberFormat="1" applyFont="1" applyBorder="1" applyAlignment="1">
      <alignment horizontal="left" vertical="top"/>
    </xf>
    <xf numFmtId="0" fontId="34" fillId="3" borderId="14" xfId="1" applyFont="1" applyFill="1" applyBorder="1" applyAlignment="1">
      <alignment horizontal="center" vertical="center" wrapText="1"/>
    </xf>
    <xf numFmtId="0" fontId="34" fillId="3" borderId="17" xfId="1" applyFont="1" applyFill="1" applyBorder="1" applyAlignment="1">
      <alignment horizontal="center" vertical="center"/>
    </xf>
    <xf numFmtId="0" fontId="34" fillId="3" borderId="65" xfId="1" applyFont="1" applyFill="1" applyBorder="1" applyAlignment="1">
      <alignment horizontal="center" vertical="center" wrapText="1"/>
    </xf>
    <xf numFmtId="0" fontId="34" fillId="3" borderId="66" xfId="1" applyFont="1" applyFill="1" applyBorder="1" applyAlignment="1">
      <alignment horizontal="center" vertical="center" wrapText="1"/>
    </xf>
    <xf numFmtId="0" fontId="34" fillId="3" borderId="63" xfId="1" applyFont="1" applyFill="1" applyBorder="1" applyAlignment="1">
      <alignment horizontal="center" vertical="center" wrapText="1"/>
    </xf>
    <xf numFmtId="0" fontId="34" fillId="3" borderId="44" xfId="1" applyFont="1" applyFill="1" applyBorder="1" applyAlignment="1">
      <alignment horizontal="center" vertical="center" wrapText="1"/>
    </xf>
    <xf numFmtId="0" fontId="34" fillId="3" borderId="36" xfId="1" applyFont="1" applyFill="1" applyBorder="1" applyAlignment="1">
      <alignment horizontal="center" vertical="center"/>
    </xf>
    <xf numFmtId="0" fontId="34" fillId="3" borderId="37" xfId="1" applyFont="1" applyFill="1" applyBorder="1" applyAlignment="1">
      <alignment horizontal="center" vertical="center"/>
    </xf>
    <xf numFmtId="0" fontId="34" fillId="3" borderId="38" xfId="1" applyFont="1" applyFill="1" applyBorder="1" applyAlignment="1">
      <alignment horizontal="center" vertical="center"/>
    </xf>
    <xf numFmtId="0" fontId="34" fillId="3" borderId="36" xfId="1" applyFont="1" applyFill="1" applyBorder="1" applyAlignment="1">
      <alignment horizontal="center" vertical="center" wrapText="1"/>
    </xf>
    <xf numFmtId="0" fontId="34" fillId="3" borderId="37" xfId="1" applyFont="1" applyFill="1" applyBorder="1" applyAlignment="1">
      <alignment horizontal="center" vertical="center" wrapText="1"/>
    </xf>
    <xf numFmtId="0" fontId="34" fillId="3" borderId="38" xfId="1" applyFont="1" applyFill="1" applyBorder="1" applyAlignment="1">
      <alignment horizontal="center" vertical="center" wrapText="1"/>
    </xf>
    <xf numFmtId="0" fontId="22" fillId="3" borderId="17" xfId="1" applyFont="1" applyFill="1" applyBorder="1" applyAlignment="1">
      <alignment horizontal="left" vertical="top" wrapText="1"/>
    </xf>
    <xf numFmtId="0" fontId="5" fillId="3" borderId="17" xfId="1" applyFont="1" applyFill="1" applyBorder="1" applyAlignment="1">
      <alignment horizontal="left" vertical="top" wrapText="1"/>
    </xf>
    <xf numFmtId="0" fontId="22" fillId="6" borderId="17" xfId="1" applyFont="1" applyFill="1" applyBorder="1" applyAlignment="1">
      <alignment horizontal="left"/>
    </xf>
    <xf numFmtId="0" fontId="36" fillId="0" borderId="58" xfId="1" applyFont="1" applyBorder="1" applyAlignment="1">
      <alignment horizontal="center" vertical="center" wrapText="1"/>
    </xf>
    <xf numFmtId="0" fontId="40" fillId="0" borderId="58" xfId="1" applyFont="1" applyBorder="1" applyAlignment="1">
      <alignment horizontal="center" vertical="center"/>
    </xf>
    <xf numFmtId="0" fontId="40" fillId="0" borderId="66" xfId="1" applyFont="1" applyBorder="1" applyAlignment="1">
      <alignment horizontal="center" vertical="center"/>
    </xf>
    <xf numFmtId="0" fontId="35" fillId="0" borderId="17" xfId="1" applyFont="1" applyBorder="1" applyAlignment="1">
      <alignment horizontal="center" vertical="center" wrapText="1"/>
    </xf>
    <xf numFmtId="0" fontId="35" fillId="0" borderId="58" xfId="1" applyFont="1" applyBorder="1" applyAlignment="1">
      <alignment horizontal="center" vertical="center" wrapText="1"/>
    </xf>
    <xf numFmtId="0" fontId="39" fillId="0" borderId="35" xfId="1" applyFont="1" applyFill="1" applyBorder="1" applyAlignment="1">
      <alignment horizontal="center"/>
    </xf>
    <xf numFmtId="0" fontId="40" fillId="0" borderId="36" xfId="1" applyFont="1" applyBorder="1" applyAlignment="1">
      <alignment horizontal="center" wrapText="1"/>
    </xf>
    <xf numFmtId="0" fontId="40" fillId="0" borderId="38" xfId="1" applyFont="1" applyBorder="1" applyAlignment="1">
      <alignment horizontal="center" wrapText="1"/>
    </xf>
    <xf numFmtId="0" fontId="34" fillId="3" borderId="36" xfId="1" applyFont="1" applyFill="1" applyBorder="1" applyAlignment="1">
      <alignment horizontal="center" wrapText="1"/>
    </xf>
    <xf numFmtId="0" fontId="34" fillId="3" borderId="37" xfId="1" applyFont="1" applyFill="1" applyBorder="1" applyAlignment="1">
      <alignment horizontal="center" wrapText="1"/>
    </xf>
    <xf numFmtId="0" fontId="34" fillId="3" borderId="38" xfId="1" applyFont="1" applyFill="1" applyBorder="1" applyAlignment="1">
      <alignment horizontal="center" wrapText="1"/>
    </xf>
    <xf numFmtId="0" fontId="34" fillId="0" borderId="36" xfId="1" applyFont="1" applyBorder="1" applyAlignment="1">
      <alignment horizontal="left" wrapText="1"/>
    </xf>
    <xf numFmtId="0" fontId="34" fillId="0" borderId="37" xfId="1" applyFont="1" applyBorder="1" applyAlignment="1">
      <alignment horizontal="left" wrapText="1"/>
    </xf>
    <xf numFmtId="0" fontId="34" fillId="0" borderId="38" xfId="1" applyFont="1" applyBorder="1" applyAlignment="1">
      <alignment horizontal="left" wrapText="1"/>
    </xf>
    <xf numFmtId="0" fontId="34" fillId="0" borderId="65" xfId="1" applyFont="1" applyBorder="1" applyAlignment="1">
      <alignment horizontal="left" wrapText="1"/>
    </xf>
    <xf numFmtId="0" fontId="34" fillId="0" borderId="58" xfId="1" applyFont="1" applyBorder="1" applyAlignment="1">
      <alignment horizontal="left" wrapText="1"/>
    </xf>
    <xf numFmtId="0" fontId="34" fillId="0" borderId="66" xfId="1" applyFont="1" applyBorder="1" applyAlignment="1">
      <alignment horizontal="left" wrapText="1"/>
    </xf>
    <xf numFmtId="0" fontId="34" fillId="0" borderId="65" xfId="1" applyFont="1" applyBorder="1" applyAlignment="1">
      <alignment horizontal="left"/>
    </xf>
    <xf numFmtId="0" fontId="34" fillId="0" borderId="58" xfId="1" applyFont="1" applyBorder="1" applyAlignment="1">
      <alignment horizontal="left"/>
    </xf>
    <xf numFmtId="0" fontId="34" fillId="0" borderId="66" xfId="1" applyFont="1" applyBorder="1" applyAlignment="1">
      <alignment horizontal="left"/>
    </xf>
    <xf numFmtId="0" fontId="40" fillId="0" borderId="63" xfId="1" applyFont="1" applyBorder="1" applyAlignment="1">
      <alignment horizontal="left"/>
    </xf>
    <xf numFmtId="0" fontId="40" fillId="0" borderId="35" xfId="1" applyFont="1" applyBorder="1" applyAlignment="1">
      <alignment horizontal="left"/>
    </xf>
    <xf numFmtId="0" fontId="40" fillId="0" borderId="44" xfId="1" applyFont="1" applyBorder="1" applyAlignment="1">
      <alignment horizontal="left"/>
    </xf>
    <xf numFmtId="0" fontId="40" fillId="0" borderId="63" xfId="1" applyFont="1" applyBorder="1" applyAlignment="1">
      <alignment horizontal="left" vertical="center" wrapText="1"/>
    </xf>
    <xf numFmtId="0" fontId="40" fillId="0" borderId="35" xfId="1" applyFont="1" applyBorder="1" applyAlignment="1">
      <alignment horizontal="left" vertical="center" wrapText="1"/>
    </xf>
    <xf numFmtId="0" fontId="40" fillId="0" borderId="44" xfId="1" applyFont="1" applyBorder="1" applyAlignment="1">
      <alignment horizontal="left" vertical="center" wrapText="1"/>
    </xf>
    <xf numFmtId="0" fontId="34" fillId="0" borderId="17" xfId="1" applyFont="1" applyBorder="1" applyAlignment="1">
      <alignment horizontal="left" wrapText="1"/>
    </xf>
    <xf numFmtId="0" fontId="34" fillId="0" borderId="20" xfId="1" applyFont="1" applyBorder="1" applyAlignment="1">
      <alignment horizontal="left" wrapText="1"/>
    </xf>
    <xf numFmtId="0" fontId="43" fillId="0" borderId="17" xfId="1" applyFont="1" applyBorder="1" applyAlignment="1">
      <alignment horizontal="center" vertical="top" wrapText="1"/>
    </xf>
    <xf numFmtId="0" fontId="40" fillId="0" borderId="17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wrapText="1"/>
    </xf>
    <xf numFmtId="0" fontId="22" fillId="6" borderId="37" xfId="1" applyFont="1" applyFill="1" applyBorder="1" applyAlignment="1">
      <alignment horizontal="center" vertical="center" wrapText="1"/>
    </xf>
    <xf numFmtId="0" fontId="11" fillId="6" borderId="37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34" fillId="0" borderId="17" xfId="1" applyFont="1" applyBorder="1" applyAlignment="1">
      <alignment horizontal="left"/>
    </xf>
    <xf numFmtId="0" fontId="5" fillId="0" borderId="36" xfId="1" applyFont="1" applyBorder="1" applyAlignment="1">
      <alignment horizontal="center" wrapText="1"/>
    </xf>
    <xf numFmtId="0" fontId="5" fillId="0" borderId="37" xfId="1" applyFont="1" applyBorder="1" applyAlignment="1">
      <alignment horizontal="center" wrapText="1"/>
    </xf>
    <xf numFmtId="0" fontId="5" fillId="0" borderId="38" xfId="1" applyFont="1" applyBorder="1" applyAlignment="1">
      <alignment horizontal="center" wrapText="1"/>
    </xf>
    <xf numFmtId="0" fontId="5" fillId="0" borderId="36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22" fillId="6" borderId="36" xfId="1" applyFont="1" applyFill="1" applyBorder="1" applyAlignment="1">
      <alignment horizontal="center" vertical="center"/>
    </xf>
    <xf numFmtId="0" fontId="22" fillId="6" borderId="37" xfId="1" applyFont="1" applyFill="1" applyBorder="1" applyAlignment="1">
      <alignment horizontal="center" vertical="center"/>
    </xf>
    <xf numFmtId="0" fontId="22" fillId="6" borderId="38" xfId="1" applyFont="1" applyFill="1" applyBorder="1" applyAlignment="1">
      <alignment horizontal="center" vertical="center"/>
    </xf>
    <xf numFmtId="0" fontId="22" fillId="0" borderId="17" xfId="1" applyFont="1" applyBorder="1" applyAlignment="1">
      <alignment horizontal="center" vertical="top" wrapText="1"/>
    </xf>
    <xf numFmtId="49" fontId="40" fillId="4" borderId="36" xfId="1" applyNumberFormat="1" applyFont="1" applyFill="1" applyBorder="1" applyAlignment="1">
      <alignment horizontal="center" vertical="center" wrapText="1"/>
    </xf>
    <xf numFmtId="49" fontId="40" fillId="4" borderId="38" xfId="1" applyNumberFormat="1" applyFont="1" applyFill="1" applyBorder="1" applyAlignment="1">
      <alignment horizontal="center" vertical="center" wrapText="1"/>
    </xf>
    <xf numFmtId="49" fontId="11" fillId="0" borderId="38" xfId="1" applyNumberFormat="1" applyFont="1" applyBorder="1" applyAlignment="1">
      <alignment vertical="center"/>
    </xf>
    <xf numFmtId="49" fontId="34" fillId="0" borderId="65" xfId="1" applyNumberFormat="1" applyFont="1" applyBorder="1" applyAlignment="1">
      <alignment horizontal="center" vertical="center" wrapText="1"/>
    </xf>
    <xf numFmtId="49" fontId="34" fillId="0" borderId="66" xfId="1" applyNumberFormat="1" applyFont="1" applyBorder="1" applyAlignment="1">
      <alignment horizontal="center" vertical="center" wrapText="1"/>
    </xf>
    <xf numFmtId="49" fontId="34" fillId="0" borderId="63" xfId="1" applyNumberFormat="1" applyFont="1" applyBorder="1" applyAlignment="1">
      <alignment horizontal="center" vertical="center" wrapText="1"/>
    </xf>
    <xf numFmtId="49" fontId="34" fillId="0" borderId="44" xfId="1" applyNumberFormat="1" applyFont="1" applyBorder="1" applyAlignment="1">
      <alignment horizontal="center" vertical="center" wrapText="1"/>
    </xf>
    <xf numFmtId="49" fontId="40" fillId="0" borderId="65" xfId="1" applyNumberFormat="1" applyFont="1" applyBorder="1" applyAlignment="1">
      <alignment horizontal="center" vertical="center" wrapText="1"/>
    </xf>
    <xf numFmtId="49" fontId="40" fillId="0" borderId="66" xfId="1" applyNumberFormat="1" applyFont="1" applyBorder="1" applyAlignment="1">
      <alignment horizontal="center" vertical="center" wrapText="1"/>
    </xf>
    <xf numFmtId="49" fontId="40" fillId="0" borderId="63" xfId="1" applyNumberFormat="1" applyFont="1" applyBorder="1" applyAlignment="1">
      <alignment horizontal="center" vertical="center" wrapText="1"/>
    </xf>
    <xf numFmtId="49" fontId="40" fillId="0" borderId="44" xfId="1" applyNumberFormat="1" applyFont="1" applyBorder="1" applyAlignment="1">
      <alignment horizontal="center" vertical="center" wrapText="1"/>
    </xf>
    <xf numFmtId="49" fontId="38" fillId="4" borderId="36" xfId="1" applyNumberFormat="1" applyFont="1" applyFill="1" applyBorder="1" applyAlignment="1">
      <alignment horizontal="center" vertical="top" wrapText="1"/>
    </xf>
    <xf numFmtId="49" fontId="34" fillId="4" borderId="38" xfId="1" applyNumberFormat="1" applyFont="1" applyFill="1" applyBorder="1" applyAlignment="1">
      <alignment horizontal="center" vertical="top" wrapText="1"/>
    </xf>
    <xf numFmtId="49" fontId="40" fillId="4" borderId="36" xfId="1" applyNumberFormat="1" applyFont="1" applyFill="1" applyBorder="1" applyAlignment="1">
      <alignment horizontal="center" vertical="top" wrapText="1"/>
    </xf>
    <xf numFmtId="49" fontId="11" fillId="0" borderId="38" xfId="1" applyNumberFormat="1" applyFont="1" applyBorder="1"/>
    <xf numFmtId="0" fontId="22" fillId="0" borderId="36" xfId="1" applyFont="1" applyBorder="1" applyAlignment="1">
      <alignment horizontal="center" vertical="center" wrapText="1"/>
    </xf>
    <xf numFmtId="0" fontId="22" fillId="0" borderId="38" xfId="1" applyFont="1" applyBorder="1" applyAlignment="1">
      <alignment horizontal="center" vertical="center" wrapText="1"/>
    </xf>
    <xf numFmtId="0" fontId="11" fillId="0" borderId="65" xfId="1" applyFont="1" applyBorder="1" applyAlignment="1">
      <alignment horizontal="center"/>
    </xf>
    <xf numFmtId="0" fontId="11" fillId="0" borderId="58" xfId="1" applyFont="1" applyBorder="1" applyAlignment="1">
      <alignment horizontal="center"/>
    </xf>
    <xf numFmtId="0" fontId="11" fillId="0" borderId="66" xfId="1" applyFont="1" applyBorder="1" applyAlignment="1">
      <alignment horizontal="center"/>
    </xf>
    <xf numFmtId="0" fontId="22" fillId="6" borderId="17" xfId="1" applyFont="1" applyFill="1" applyBorder="1" applyAlignment="1">
      <alignment horizontal="center"/>
    </xf>
    <xf numFmtId="0" fontId="11" fillId="6" borderId="17" xfId="1" applyFont="1" applyFill="1" applyBorder="1" applyAlignment="1">
      <alignment horizontal="center"/>
    </xf>
    <xf numFmtId="0" fontId="22" fillId="0" borderId="17" xfId="1" applyFont="1" applyBorder="1" applyAlignment="1">
      <alignment horizontal="center" wrapText="1"/>
    </xf>
    <xf numFmtId="0" fontId="22" fillId="0" borderId="36" xfId="1" applyFont="1" applyBorder="1" applyAlignment="1">
      <alignment horizontal="left" wrapText="1"/>
    </xf>
    <xf numFmtId="0" fontId="22" fillId="0" borderId="38" xfId="1" applyFont="1" applyBorder="1" applyAlignment="1">
      <alignment horizontal="left" wrapText="1"/>
    </xf>
    <xf numFmtId="49" fontId="34" fillId="0" borderId="17" xfId="1" applyNumberFormat="1" applyFont="1" applyBorder="1" applyAlignment="1">
      <alignment horizontal="left"/>
    </xf>
    <xf numFmtId="0" fontId="22" fillId="4" borderId="58" xfId="1" applyFont="1" applyFill="1" applyBorder="1" applyAlignment="1">
      <alignment horizontal="center"/>
    </xf>
    <xf numFmtId="0" fontId="22" fillId="4" borderId="17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22" fillId="0" borderId="63" xfId="1" applyFont="1" applyBorder="1" applyAlignment="1">
      <alignment horizontal="left" wrapText="1"/>
    </xf>
    <xf numFmtId="0" fontId="22" fillId="0" borderId="44" xfId="1" applyFont="1" applyBorder="1" applyAlignment="1">
      <alignment horizontal="left" wrapText="1"/>
    </xf>
    <xf numFmtId="49" fontId="34" fillId="0" borderId="14" xfId="1" applyNumberFormat="1" applyFont="1" applyBorder="1" applyAlignment="1">
      <alignment horizontal="left" wrapText="1"/>
    </xf>
    <xf numFmtId="0" fontId="34" fillId="0" borderId="65" xfId="1" applyFont="1" applyBorder="1" applyAlignment="1">
      <alignment horizontal="left" vertical="center" wrapText="1"/>
    </xf>
    <xf numFmtId="0" fontId="34" fillId="0" borderId="58" xfId="1" applyFont="1" applyBorder="1" applyAlignment="1">
      <alignment horizontal="left" vertical="center" wrapText="1"/>
    </xf>
    <xf numFmtId="0" fontId="34" fillId="0" borderId="66" xfId="1" applyFont="1" applyBorder="1" applyAlignment="1">
      <alignment horizontal="left" vertical="center" wrapText="1"/>
    </xf>
    <xf numFmtId="0" fontId="34" fillId="0" borderId="35" xfId="1" applyFont="1" applyBorder="1" applyAlignment="1">
      <alignment horizontal="left" vertical="center" wrapText="1"/>
    </xf>
    <xf numFmtId="0" fontId="34" fillId="0" borderId="44" xfId="1" applyFont="1" applyBorder="1" applyAlignment="1">
      <alignment horizontal="left" vertical="center" wrapText="1"/>
    </xf>
    <xf numFmtId="0" fontId="32" fillId="4" borderId="0" xfId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4" fillId="0" borderId="36" xfId="1" applyFont="1" applyBorder="1" applyAlignment="1">
      <alignment horizontal="left" vertical="center" wrapText="1"/>
    </xf>
    <xf numFmtId="0" fontId="34" fillId="0" borderId="37" xfId="1" applyFont="1" applyBorder="1" applyAlignment="1">
      <alignment horizontal="left" vertical="center" wrapText="1"/>
    </xf>
    <xf numFmtId="0" fontId="34" fillId="0" borderId="38" xfId="1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wrapText="1"/>
    </xf>
    <xf numFmtId="0" fontId="34" fillId="0" borderId="65" xfId="0" applyFont="1" applyBorder="1" applyAlignment="1">
      <alignment horizontal="left" wrapText="1"/>
    </xf>
    <xf numFmtId="0" fontId="34" fillId="0" borderId="58" xfId="0" applyFont="1" applyBorder="1" applyAlignment="1">
      <alignment horizontal="left" wrapText="1"/>
    </xf>
    <xf numFmtId="0" fontId="34" fillId="0" borderId="65" xfId="0" applyFont="1" applyBorder="1" applyAlignment="1">
      <alignment horizontal="left" vertical="center" wrapText="1"/>
    </xf>
    <xf numFmtId="0" fontId="5" fillId="0" borderId="58" xfId="0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0" fontId="40" fillId="0" borderId="63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63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63" xfId="1" applyFont="1" applyBorder="1" applyAlignment="1">
      <alignment horizontal="center"/>
    </xf>
    <xf numFmtId="0" fontId="40" fillId="0" borderId="35" xfId="1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34" fillId="0" borderId="36" xfId="0" applyFont="1" applyBorder="1" applyAlignment="1">
      <alignment horizontal="left" wrapText="1"/>
    </xf>
    <xf numFmtId="0" fontId="34" fillId="0" borderId="37" xfId="0" applyFont="1" applyBorder="1" applyAlignment="1">
      <alignment horizontal="left" wrapText="1"/>
    </xf>
    <xf numFmtId="0" fontId="34" fillId="0" borderId="38" xfId="0" applyFont="1" applyBorder="1" applyAlignment="1">
      <alignment horizontal="left" wrapText="1"/>
    </xf>
    <xf numFmtId="49" fontId="40" fillId="0" borderId="36" xfId="1" applyNumberFormat="1" applyFont="1" applyFill="1" applyBorder="1" applyAlignment="1">
      <alignment horizontal="center" vertical="center" wrapText="1"/>
    </xf>
    <xf numFmtId="49" fontId="40" fillId="0" borderId="38" xfId="1" applyNumberFormat="1" applyFont="1" applyFill="1" applyBorder="1" applyAlignment="1">
      <alignment horizontal="center" vertical="center" wrapText="1"/>
    </xf>
    <xf numFmtId="49" fontId="11" fillId="0" borderId="38" xfId="1" applyNumberFormat="1" applyFont="1" applyFill="1" applyBorder="1" applyAlignment="1">
      <alignment vertical="center"/>
    </xf>
    <xf numFmtId="49" fontId="40" fillId="0" borderId="65" xfId="1" applyNumberFormat="1" applyFont="1" applyFill="1" applyBorder="1" applyAlignment="1">
      <alignment horizontal="center" vertical="center" wrapText="1"/>
    </xf>
    <xf numFmtId="49" fontId="40" fillId="0" borderId="66" xfId="1" applyNumberFormat="1" applyFont="1" applyFill="1" applyBorder="1" applyAlignment="1">
      <alignment horizontal="center" vertical="center" wrapText="1"/>
    </xf>
    <xf numFmtId="49" fontId="40" fillId="0" borderId="63" xfId="1" applyNumberFormat="1" applyFont="1" applyFill="1" applyBorder="1" applyAlignment="1">
      <alignment horizontal="center" vertical="center" wrapText="1"/>
    </xf>
    <xf numFmtId="49" fontId="40" fillId="0" borderId="44" xfId="1" applyNumberFormat="1" applyFont="1" applyFill="1" applyBorder="1" applyAlignment="1">
      <alignment horizontal="center" vertical="center" wrapText="1"/>
    </xf>
    <xf numFmtId="49" fontId="38" fillId="0" borderId="36" xfId="1" applyNumberFormat="1" applyFont="1" applyFill="1" applyBorder="1" applyAlignment="1">
      <alignment horizontal="center" vertical="top" wrapText="1"/>
    </xf>
    <xf numFmtId="49" fontId="34" fillId="0" borderId="38" xfId="1" applyNumberFormat="1" applyFont="1" applyFill="1" applyBorder="1" applyAlignment="1">
      <alignment horizontal="center" vertical="top" wrapText="1"/>
    </xf>
    <xf numFmtId="49" fontId="40" fillId="0" borderId="36" xfId="1" applyNumberFormat="1" applyFont="1" applyFill="1" applyBorder="1" applyAlignment="1">
      <alignment horizontal="center" vertical="top" wrapText="1"/>
    </xf>
    <xf numFmtId="49" fontId="11" fillId="0" borderId="38" xfId="1" applyNumberFormat="1" applyFont="1" applyFill="1" applyBorder="1"/>
    <xf numFmtId="0" fontId="22" fillId="0" borderId="17" xfId="1" applyFont="1" applyFill="1" applyBorder="1" applyAlignment="1">
      <alignment horizontal="center" wrapText="1"/>
    </xf>
    <xf numFmtId="0" fontId="22" fillId="0" borderId="36" xfId="1" applyFont="1" applyFill="1" applyBorder="1" applyAlignment="1">
      <alignment horizontal="center" vertical="center" wrapText="1"/>
    </xf>
    <xf numFmtId="0" fontId="22" fillId="0" borderId="38" xfId="1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38" xfId="0" applyFont="1" applyBorder="1" applyAlignment="1">
      <alignment horizontal="center" wrapText="1"/>
    </xf>
    <xf numFmtId="0" fontId="40" fillId="0" borderId="44" xfId="1" applyFont="1" applyBorder="1" applyAlignment="1">
      <alignment horizontal="center"/>
    </xf>
    <xf numFmtId="0" fontId="43" fillId="0" borderId="36" xfId="1" applyFont="1" applyBorder="1" applyAlignment="1">
      <alignment horizontal="center" vertical="center" wrapText="1"/>
    </xf>
    <xf numFmtId="49" fontId="21" fillId="5" borderId="2" xfId="1" applyNumberFormat="1" applyFont="1" applyFill="1" applyBorder="1" applyAlignment="1">
      <alignment horizontal="center" vertical="center" wrapText="1"/>
    </xf>
    <xf numFmtId="49" fontId="21" fillId="5" borderId="3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3" fillId="8" borderId="39" xfId="1" applyFont="1" applyFill="1" applyBorder="1" applyAlignment="1">
      <alignment vertical="center"/>
    </xf>
    <xf numFmtId="0" fontId="16" fillId="8" borderId="1" xfId="0" applyFont="1" applyFill="1" applyBorder="1" applyAlignment="1">
      <alignment horizontal="right" vertical="center"/>
    </xf>
    <xf numFmtId="0" fontId="16" fillId="8" borderId="2" xfId="0" applyFont="1" applyFill="1" applyBorder="1" applyAlignment="1">
      <alignment horizontal="right" vertical="center"/>
    </xf>
    <xf numFmtId="0" fontId="16" fillId="8" borderId="3" xfId="0" applyFont="1" applyFill="1" applyBorder="1" applyAlignment="1">
      <alignment horizontal="right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6" fillId="0" borderId="45" xfId="1" applyFont="1" applyBorder="1" applyAlignment="1">
      <alignment horizontal="center"/>
    </xf>
    <xf numFmtId="0" fontId="16" fillId="0" borderId="46" xfId="1" applyFont="1" applyBorder="1" applyAlignment="1">
      <alignment horizontal="center"/>
    </xf>
    <xf numFmtId="44" fontId="14" fillId="0" borderId="45" xfId="1" applyNumberFormat="1" applyFont="1" applyFill="1" applyBorder="1" applyAlignment="1">
      <alignment horizontal="left" wrapText="1"/>
    </xf>
    <xf numFmtId="44" fontId="14" fillId="0" borderId="46" xfId="1" applyNumberFormat="1" applyFont="1" applyFill="1" applyBorder="1" applyAlignment="1">
      <alignment horizontal="left" wrapText="1"/>
    </xf>
    <xf numFmtId="0" fontId="17" fillId="0" borderId="0" xfId="1" applyFont="1" applyAlignment="1">
      <alignment horizontal="center"/>
    </xf>
    <xf numFmtId="44" fontId="12" fillId="2" borderId="1" xfId="1" applyNumberFormat="1" applyFont="1" applyFill="1" applyBorder="1" applyAlignment="1">
      <alignment horizontal="center"/>
    </xf>
    <xf numFmtId="44" fontId="12" fillId="2" borderId="2" xfId="1" applyNumberFormat="1" applyFont="1" applyFill="1" applyBorder="1" applyAlignment="1">
      <alignment horizontal="center"/>
    </xf>
    <xf numFmtId="44" fontId="12" fillId="2" borderId="3" xfId="1" applyNumberFormat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0" borderId="40" xfId="1" applyFont="1" applyBorder="1" applyAlignment="1">
      <alignment horizontal="center"/>
    </xf>
    <xf numFmtId="0" fontId="16" fillId="0" borderId="41" xfId="1" applyFont="1" applyBorder="1" applyAlignment="1">
      <alignment horizontal="center"/>
    </xf>
    <xf numFmtId="44" fontId="14" fillId="0" borderId="45" xfId="1" applyNumberFormat="1" applyFont="1" applyFill="1" applyBorder="1" applyAlignment="1">
      <alignment wrapText="1"/>
    </xf>
    <xf numFmtId="44" fontId="14" fillId="0" borderId="46" xfId="1" applyNumberFormat="1" applyFont="1" applyFill="1" applyBorder="1" applyAlignment="1">
      <alignment wrapText="1"/>
    </xf>
    <xf numFmtId="0" fontId="16" fillId="0" borderId="42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44" fontId="14" fillId="0" borderId="47" xfId="1" applyNumberFormat="1" applyFont="1" applyFill="1" applyBorder="1" applyAlignment="1">
      <alignment horizontal="left" wrapText="1"/>
    </xf>
    <xf numFmtId="44" fontId="14" fillId="0" borderId="48" xfId="1" applyNumberFormat="1" applyFont="1" applyFill="1" applyBorder="1" applyAlignment="1">
      <alignment horizontal="left" wrapText="1"/>
    </xf>
    <xf numFmtId="0" fontId="16" fillId="2" borderId="42" xfId="1" applyFont="1" applyFill="1" applyBorder="1" applyAlignment="1">
      <alignment horizontal="center"/>
    </xf>
    <xf numFmtId="0" fontId="16" fillId="2" borderId="26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6" fillId="8" borderId="42" xfId="1" applyFont="1" applyFill="1" applyBorder="1" applyAlignment="1">
      <alignment horizontal="center"/>
    </xf>
    <xf numFmtId="0" fontId="16" fillId="8" borderId="26" xfId="1" applyFont="1" applyFill="1" applyBorder="1" applyAlignment="1">
      <alignment horizontal="center"/>
    </xf>
    <xf numFmtId="0" fontId="12" fillId="8" borderId="1" xfId="1" applyFont="1" applyFill="1" applyBorder="1" applyAlignment="1">
      <alignment horizontal="center"/>
    </xf>
    <xf numFmtId="0" fontId="12" fillId="8" borderId="3" xfId="1" applyFont="1" applyFill="1" applyBorder="1" applyAlignment="1">
      <alignment horizontal="center"/>
    </xf>
    <xf numFmtId="44" fontId="12" fillId="8" borderId="1" xfId="1" applyNumberFormat="1" applyFont="1" applyFill="1" applyBorder="1" applyAlignment="1">
      <alignment horizontal="center"/>
    </xf>
    <xf numFmtId="44" fontId="12" fillId="8" borderId="2" xfId="1" applyNumberFormat="1" applyFont="1" applyFill="1" applyBorder="1" applyAlignment="1">
      <alignment horizontal="center"/>
    </xf>
    <xf numFmtId="44" fontId="12" fillId="8" borderId="3" xfId="1" applyNumberFormat="1" applyFont="1" applyFill="1" applyBorder="1" applyAlignment="1">
      <alignment horizontal="center"/>
    </xf>
    <xf numFmtId="0" fontId="16" fillId="8" borderId="1" xfId="1" applyFont="1" applyFill="1" applyBorder="1" applyAlignment="1">
      <alignment horizontal="center"/>
    </xf>
    <xf numFmtId="0" fontId="16" fillId="8" borderId="3" xfId="1" applyFont="1" applyFill="1" applyBorder="1" applyAlignment="1">
      <alignment horizontal="center"/>
    </xf>
    <xf numFmtId="0" fontId="16" fillId="8" borderId="1" xfId="1" applyFont="1" applyFill="1" applyBorder="1" applyAlignment="1">
      <alignment horizontal="center" vertical="center"/>
    </xf>
    <xf numFmtId="0" fontId="16" fillId="8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8" borderId="39" xfId="1" applyFont="1" applyFill="1" applyBorder="1" applyAlignment="1">
      <alignment horizontal="center" vertical="center"/>
    </xf>
    <xf numFmtId="0" fontId="13" fillId="8" borderId="41" xfId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/>
    </xf>
    <xf numFmtId="0" fontId="16" fillId="8" borderId="12" xfId="1" applyFont="1" applyFill="1" applyBorder="1" applyAlignment="1">
      <alignment horizontal="center" vertical="center" wrapText="1"/>
    </xf>
    <xf numFmtId="0" fontId="16" fillId="8" borderId="9" xfId="1" applyFont="1" applyFill="1" applyBorder="1" applyAlignment="1">
      <alignment horizontal="center" vertical="center" wrapText="1"/>
    </xf>
    <xf numFmtId="0" fontId="16" fillId="8" borderId="27" xfId="1" applyFont="1" applyFill="1" applyBorder="1" applyAlignment="1">
      <alignment horizontal="center" vertical="center" wrapText="1"/>
    </xf>
    <xf numFmtId="0" fontId="14" fillId="8" borderId="9" xfId="1" applyFont="1" applyFill="1" applyBorder="1" applyAlignment="1">
      <alignment horizontal="center" vertical="center" wrapText="1"/>
    </xf>
    <xf numFmtId="0" fontId="14" fillId="8" borderId="27" xfId="1" applyFont="1" applyFill="1" applyBorder="1" applyAlignment="1">
      <alignment horizontal="center" vertical="center" wrapText="1"/>
    </xf>
    <xf numFmtId="49" fontId="15" fillId="8" borderId="12" xfId="1" applyNumberFormat="1" applyFont="1" applyFill="1" applyBorder="1" applyAlignment="1">
      <alignment horizontal="center" vertical="center" wrapText="1"/>
    </xf>
    <xf numFmtId="0" fontId="15" fillId="8" borderId="12" xfId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5" fillId="8" borderId="3" xfId="1" applyFont="1" applyFill="1" applyBorder="1" applyAlignment="1">
      <alignment horizontal="center" vertical="center" wrapText="1"/>
    </xf>
    <xf numFmtId="0" fontId="46" fillId="0" borderId="47" xfId="1" applyFont="1" applyBorder="1" applyAlignment="1">
      <alignment horizontal="center" vertical="center" wrapText="1"/>
    </xf>
    <xf numFmtId="0" fontId="46" fillId="0" borderId="58" xfId="1" applyFont="1" applyBorder="1" applyAlignment="1">
      <alignment horizontal="center" vertical="center" wrapText="1"/>
    </xf>
    <xf numFmtId="0" fontId="46" fillId="0" borderId="48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46" fillId="0" borderId="24" xfId="1" applyFont="1" applyBorder="1" applyAlignment="1">
      <alignment horizontal="center" vertical="center" wrapText="1"/>
    </xf>
    <xf numFmtId="0" fontId="46" fillId="0" borderId="68" xfId="1" applyFont="1" applyBorder="1" applyAlignment="1">
      <alignment horizontal="center" vertical="center" wrapText="1"/>
    </xf>
    <xf numFmtId="0" fontId="46" fillId="0" borderId="35" xfId="1" applyFont="1" applyBorder="1" applyAlignment="1">
      <alignment horizontal="center" vertical="center" wrapText="1"/>
    </xf>
    <xf numFmtId="0" fontId="46" fillId="0" borderId="59" xfId="1" applyFont="1" applyBorder="1" applyAlignment="1">
      <alignment horizontal="center" vertical="center" wrapText="1"/>
    </xf>
    <xf numFmtId="49" fontId="15" fillId="8" borderId="12" xfId="1" applyNumberFormat="1" applyFont="1" applyFill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2" fillId="8" borderId="2" xfId="1" applyFont="1" applyFill="1" applyBorder="1" applyAlignment="1">
      <alignment vertical="center"/>
    </xf>
    <xf numFmtId="0" fontId="12" fillId="8" borderId="3" xfId="1" applyFont="1" applyFill="1" applyBorder="1" applyAlignment="1">
      <alignment vertical="center"/>
    </xf>
    <xf numFmtId="0" fontId="14" fillId="8" borderId="34" xfId="1" applyFont="1" applyFill="1" applyBorder="1" applyAlignment="1">
      <alignment horizontal="center" vertical="center" wrapText="1"/>
    </xf>
    <xf numFmtId="0" fontId="14" fillId="8" borderId="9" xfId="1" applyFont="1" applyFill="1" applyBorder="1" applyAlignment="1">
      <alignment horizontal="center" vertical="center"/>
    </xf>
    <xf numFmtId="0" fontId="14" fillId="8" borderId="34" xfId="1" applyFont="1" applyFill="1" applyBorder="1" applyAlignment="1">
      <alignment horizontal="center" vertical="center"/>
    </xf>
    <xf numFmtId="0" fontId="14" fillId="8" borderId="27" xfId="1" applyFont="1" applyFill="1" applyBorder="1" applyAlignment="1">
      <alignment horizontal="center" vertical="center"/>
    </xf>
    <xf numFmtId="0" fontId="14" fillId="8" borderId="12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8" borderId="2" xfId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/>
    </xf>
    <xf numFmtId="0" fontId="12" fillId="8" borderId="6" xfId="4" applyFont="1" applyFill="1" applyBorder="1" applyAlignment="1">
      <alignment horizontal="left"/>
    </xf>
    <xf numFmtId="0" fontId="12" fillId="8" borderId="7" xfId="4" applyFont="1" applyFill="1" applyBorder="1" applyAlignment="1">
      <alignment horizontal="left"/>
    </xf>
    <xf numFmtId="0" fontId="12" fillId="8" borderId="7" xfId="4" applyFont="1" applyFill="1" applyBorder="1" applyAlignment="1"/>
    <xf numFmtId="0" fontId="12" fillId="8" borderId="8" xfId="4" applyFont="1" applyFill="1" applyBorder="1" applyAlignment="1"/>
    <xf numFmtId="0" fontId="16" fillId="8" borderId="29" xfId="4" applyFont="1" applyFill="1" applyBorder="1" applyAlignment="1">
      <alignment horizontal="center" vertical="center" wrapText="1"/>
    </xf>
    <xf numFmtId="0" fontId="16" fillId="8" borderId="32" xfId="4" applyFont="1" applyFill="1" applyBorder="1" applyAlignment="1">
      <alignment horizontal="center" vertical="center" wrapText="1"/>
    </xf>
    <xf numFmtId="0" fontId="11" fillId="8" borderId="32" xfId="4" applyFont="1" applyFill="1" applyBorder="1" applyAlignment="1">
      <alignment horizontal="center" vertical="center" wrapText="1"/>
    </xf>
    <xf numFmtId="0" fontId="16" fillId="8" borderId="28" xfId="4" applyFont="1" applyFill="1" applyBorder="1" applyAlignment="1">
      <alignment horizontal="center" vertical="center" wrapText="1"/>
    </xf>
    <xf numFmtId="0" fontId="11" fillId="8" borderId="31" xfId="4" applyFont="1" applyFill="1" applyBorder="1" applyAlignment="1">
      <alignment horizontal="center" vertical="center" wrapText="1"/>
    </xf>
    <xf numFmtId="0" fontId="12" fillId="8" borderId="4" xfId="4" applyFont="1" applyFill="1" applyBorder="1" applyAlignment="1">
      <alignment horizontal="left"/>
    </xf>
    <xf numFmtId="0" fontId="12" fillId="8" borderId="10" xfId="4" applyFont="1" applyFill="1" applyBorder="1" applyAlignment="1">
      <alignment horizontal="left"/>
    </xf>
    <xf numFmtId="0" fontId="16" fillId="8" borderId="30" xfId="4" applyFont="1" applyFill="1" applyBorder="1" applyAlignment="1">
      <alignment horizontal="center" vertical="center" wrapText="1"/>
    </xf>
    <xf numFmtId="0" fontId="16" fillId="8" borderId="33" xfId="4" applyFont="1" applyFill="1" applyBorder="1" applyAlignment="1">
      <alignment horizontal="center" vertical="center" wrapText="1"/>
    </xf>
    <xf numFmtId="0" fontId="22" fillId="8" borderId="17" xfId="1" applyFont="1" applyFill="1" applyBorder="1" applyAlignment="1">
      <alignment horizontal="left"/>
    </xf>
    <xf numFmtId="0" fontId="11" fillId="0" borderId="20" xfId="20" applyFont="1" applyBorder="1" applyAlignment="1">
      <alignment horizontal="center" vertical="center" wrapText="1"/>
    </xf>
    <xf numFmtId="0" fontId="11" fillId="0" borderId="14" xfId="20" applyFont="1" applyBorder="1" applyAlignment="1">
      <alignment horizontal="center" vertical="center" wrapText="1"/>
    </xf>
    <xf numFmtId="0" fontId="11" fillId="0" borderId="20" xfId="20" applyFont="1" applyFill="1" applyBorder="1" applyAlignment="1">
      <alignment horizontal="center" vertical="center"/>
    </xf>
    <xf numFmtId="0" fontId="11" fillId="0" borderId="14" xfId="20" applyFont="1" applyFill="1" applyBorder="1" applyAlignment="1">
      <alignment horizontal="center" vertical="center"/>
    </xf>
    <xf numFmtId="0" fontId="11" fillId="0" borderId="65" xfId="20" applyFont="1" applyBorder="1" applyAlignment="1">
      <alignment horizontal="center" vertical="center" wrapText="1"/>
    </xf>
    <xf numFmtId="0" fontId="11" fillId="0" borderId="66" xfId="20" applyFont="1" applyBorder="1" applyAlignment="1">
      <alignment horizontal="center" vertical="center" wrapText="1"/>
    </xf>
    <xf numFmtId="0" fontId="11" fillId="0" borderId="63" xfId="20" applyFont="1" applyBorder="1" applyAlignment="1">
      <alignment horizontal="center" vertical="center" wrapText="1"/>
    </xf>
    <xf numFmtId="0" fontId="11" fillId="0" borderId="44" xfId="20" applyFont="1" applyBorder="1" applyAlignment="1">
      <alignment horizontal="center" vertical="center" wrapText="1"/>
    </xf>
    <xf numFmtId="0" fontId="11" fillId="0" borderId="20" xfId="20" applyFont="1" applyBorder="1" applyAlignment="1">
      <alignment horizontal="center" vertical="center"/>
    </xf>
    <xf numFmtId="0" fontId="11" fillId="0" borderId="14" xfId="20" applyFont="1" applyBorder="1" applyAlignment="1">
      <alignment horizontal="center" vertical="center"/>
    </xf>
    <xf numFmtId="0" fontId="10" fillId="0" borderId="0" xfId="20" applyFont="1" applyAlignment="1">
      <alignment horizontal="center" wrapText="1"/>
    </xf>
    <xf numFmtId="0" fontId="10" fillId="0" borderId="0" xfId="20" applyFont="1" applyAlignment="1">
      <alignment horizontal="center"/>
    </xf>
    <xf numFmtId="0" fontId="12" fillId="8" borderId="2" xfId="20" applyFont="1" applyFill="1" applyBorder="1" applyAlignment="1">
      <alignment horizontal="center"/>
    </xf>
    <xf numFmtId="0" fontId="12" fillId="8" borderId="3" xfId="20" applyFont="1" applyFill="1" applyBorder="1" applyAlignment="1">
      <alignment horizontal="center"/>
    </xf>
    <xf numFmtId="0" fontId="16" fillId="8" borderId="65" xfId="20" applyFont="1" applyFill="1" applyBorder="1" applyAlignment="1">
      <alignment horizontal="center" vertical="center"/>
    </xf>
    <xf numFmtId="0" fontId="16" fillId="8" borderId="58" xfId="20" applyFont="1" applyFill="1" applyBorder="1" applyAlignment="1">
      <alignment horizontal="center" vertical="center"/>
    </xf>
    <xf numFmtId="0" fontId="16" fillId="8" borderId="66" xfId="20" applyFont="1" applyFill="1" applyBorder="1" applyAlignment="1">
      <alignment horizontal="center" vertical="center"/>
    </xf>
    <xf numFmtId="0" fontId="16" fillId="8" borderId="98" xfId="20" applyFont="1" applyFill="1" applyBorder="1" applyAlignment="1">
      <alignment horizontal="center" vertical="center"/>
    </xf>
    <xf numFmtId="0" fontId="16" fillId="8" borderId="0" xfId="20" applyFont="1" applyFill="1" applyBorder="1" applyAlignment="1">
      <alignment horizontal="center" vertical="center"/>
    </xf>
    <xf numFmtId="0" fontId="16" fillId="8" borderId="99" xfId="20" applyFont="1" applyFill="1" applyBorder="1" applyAlignment="1">
      <alignment horizontal="center" vertical="center"/>
    </xf>
    <xf numFmtId="0" fontId="16" fillId="8" borderId="63" xfId="20" applyFont="1" applyFill="1" applyBorder="1" applyAlignment="1">
      <alignment horizontal="center" vertical="center"/>
    </xf>
    <xf numFmtId="0" fontId="16" fillId="8" borderId="35" xfId="20" applyFont="1" applyFill="1" applyBorder="1" applyAlignment="1">
      <alignment horizontal="center" vertical="center"/>
    </xf>
    <xf numFmtId="0" fontId="16" fillId="8" borderId="44" xfId="20" applyFont="1" applyFill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2" fillId="8" borderId="53" xfId="1" applyFont="1" applyFill="1" applyBorder="1" applyAlignment="1">
      <alignment horizontal="center" vertical="center" wrapText="1"/>
    </xf>
    <xf numFmtId="0" fontId="12" fillId="8" borderId="62" xfId="1" applyFont="1" applyFill="1" applyBorder="1" applyAlignment="1">
      <alignment horizontal="center" vertical="center" wrapText="1"/>
    </xf>
    <xf numFmtId="0" fontId="12" fillId="8" borderId="54" xfId="1" applyFont="1" applyFill="1" applyBorder="1" applyAlignment="1">
      <alignment horizontal="center" vertical="center" wrapText="1"/>
    </xf>
    <xf numFmtId="0" fontId="13" fillId="8" borderId="52" xfId="1" applyFont="1" applyFill="1" applyBorder="1"/>
    <xf numFmtId="0" fontId="12" fillId="8" borderId="29" xfId="1" applyFont="1" applyFill="1" applyBorder="1" applyAlignment="1">
      <alignment horizontal="center" vertical="center" wrapText="1"/>
    </xf>
    <xf numFmtId="0" fontId="12" fillId="8" borderId="17" xfId="1" applyFont="1" applyFill="1" applyBorder="1" applyAlignment="1">
      <alignment horizontal="center" vertical="center" wrapText="1"/>
    </xf>
    <xf numFmtId="0" fontId="12" fillId="8" borderId="20" xfId="1" applyFont="1" applyFill="1" applyBorder="1" applyAlignment="1">
      <alignment horizontal="center" vertical="center" wrapText="1"/>
    </xf>
    <xf numFmtId="0" fontId="12" fillId="8" borderId="30" xfId="1" applyFont="1" applyFill="1" applyBorder="1" applyAlignment="1">
      <alignment horizontal="center" vertical="center" wrapText="1"/>
    </xf>
    <xf numFmtId="0" fontId="12" fillId="8" borderId="50" xfId="1" applyFont="1" applyFill="1" applyBorder="1" applyAlignment="1">
      <alignment horizontal="center" vertical="center" wrapText="1"/>
    </xf>
    <xf numFmtId="0" fontId="12" fillId="8" borderId="56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left" vertical="center" wrapText="1"/>
    </xf>
    <xf numFmtId="0" fontId="12" fillId="8" borderId="2" xfId="1" applyFont="1" applyFill="1" applyBorder="1" applyAlignment="1">
      <alignment horizontal="right" vertical="center" wrapText="1"/>
    </xf>
    <xf numFmtId="0" fontId="12" fillId="8" borderId="3" xfId="1" applyFont="1" applyFill="1" applyBorder="1" applyAlignment="1">
      <alignment horizontal="right" vertical="center" wrapText="1"/>
    </xf>
    <xf numFmtId="0" fontId="5" fillId="8" borderId="52" xfId="0" applyFont="1" applyFill="1" applyBorder="1" applyAlignment="1">
      <alignment horizontal="center" vertical="center" wrapText="1"/>
    </xf>
    <xf numFmtId="0" fontId="49" fillId="0" borderId="36" xfId="1" applyFont="1" applyBorder="1" applyAlignment="1">
      <alignment horizontal="center"/>
    </xf>
    <xf numFmtId="0" fontId="49" fillId="0" borderId="37" xfId="1" applyFont="1" applyBorder="1" applyAlignment="1">
      <alignment horizontal="center"/>
    </xf>
    <xf numFmtId="0" fontId="49" fillId="0" borderId="46" xfId="1" applyFont="1" applyBorder="1" applyAlignment="1">
      <alignment horizontal="center"/>
    </xf>
    <xf numFmtId="0" fontId="18" fillId="0" borderId="0" xfId="1" applyFont="1" applyFill="1" applyBorder="1" applyAlignment="1">
      <alignment horizontal="center" vertical="center"/>
    </xf>
    <xf numFmtId="0" fontId="12" fillId="8" borderId="57" xfId="1" applyFont="1" applyFill="1" applyBorder="1" applyAlignment="1">
      <alignment horizontal="center" vertical="center" wrapText="1"/>
    </xf>
    <xf numFmtId="0" fontId="12" fillId="8" borderId="61" xfId="1" applyFont="1" applyFill="1" applyBorder="1" applyAlignment="1">
      <alignment horizontal="center" vertical="center" wrapText="1"/>
    </xf>
    <xf numFmtId="0" fontId="12" fillId="8" borderId="34" xfId="1" applyFont="1" applyFill="1" applyBorder="1" applyAlignment="1">
      <alignment horizontal="center" vertical="center" wrapText="1"/>
    </xf>
    <xf numFmtId="0" fontId="12" fillId="8" borderId="27" xfId="1" applyFont="1" applyFill="1" applyBorder="1" applyAlignment="1">
      <alignment horizontal="center" vertical="center" wrapText="1"/>
    </xf>
    <xf numFmtId="0" fontId="12" fillId="8" borderId="1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49" fontId="16" fillId="8" borderId="2" xfId="1" applyNumberFormat="1" applyFont="1" applyFill="1" applyBorder="1" applyAlignment="1">
      <alignment horizontal="center" vertical="center" wrapText="1"/>
    </xf>
    <xf numFmtId="49" fontId="16" fillId="8" borderId="3" xfId="1" applyNumberFormat="1" applyFont="1" applyFill="1" applyBorder="1" applyAlignment="1">
      <alignment horizontal="center" vertical="center" wrapText="1"/>
    </xf>
  </cellXfs>
  <cellStyles count="21">
    <cellStyle name="Euro" xfId="5"/>
    <cellStyle name="Millares" xfId="19" builtinId="3"/>
    <cellStyle name="Millares 2" xfId="3"/>
    <cellStyle name="Moneda" xfId="6" builtinId="4"/>
    <cellStyle name="Moneda 2" xfId="2"/>
    <cellStyle name="Normal" xfId="0" builtinId="0"/>
    <cellStyle name="Normal 2" xfId="1"/>
    <cellStyle name="Normal 3" xfId="4"/>
    <cellStyle name="Normal 3 2" xfId="20"/>
    <cellStyle name="Normal 4" xfId="7"/>
    <cellStyle name="S0" xfId="8"/>
    <cellStyle name="S1" xfId="9"/>
    <cellStyle name="S10" xfId="10"/>
    <cellStyle name="S2" xfId="11"/>
    <cellStyle name="S3" xfId="12"/>
    <cellStyle name="S4" xfId="13"/>
    <cellStyle name="S5" xfId="14"/>
    <cellStyle name="S6" xfId="15"/>
    <cellStyle name="S7" xfId="16"/>
    <cellStyle name="S8" xfId="17"/>
    <cellStyle name="S9" xfId="18"/>
  </cellStyles>
  <dxfs count="0"/>
  <tableStyles count="0" defaultTableStyle="TableStyleMedium2" defaultPivotStyle="PivotStyleMedium9"/>
  <colors>
    <mruColors>
      <color rgb="FF0000FF"/>
      <color rgb="FFF0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4</xdr:col>
      <xdr:colOff>281940</xdr:colOff>
      <xdr:row>2</xdr:row>
      <xdr:rowOff>239629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0"/>
          <a:ext cx="1531620" cy="8111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263525</xdr:colOff>
      <xdr:row>0</xdr:row>
      <xdr:rowOff>0</xdr:rowOff>
    </xdr:from>
    <xdr:to>
      <xdr:col>3</xdr:col>
      <xdr:colOff>276225</xdr:colOff>
      <xdr:row>2</xdr:row>
      <xdr:rowOff>147631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25" y="0"/>
          <a:ext cx="1184275" cy="6334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3</xdr:col>
      <xdr:colOff>419100</xdr:colOff>
      <xdr:row>2</xdr:row>
      <xdr:rowOff>163864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"/>
          <a:ext cx="1200150" cy="6496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83821</xdr:rowOff>
    </xdr:from>
    <xdr:to>
      <xdr:col>1</xdr:col>
      <xdr:colOff>822961</xdr:colOff>
      <xdr:row>2</xdr:row>
      <xdr:rowOff>117329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83821"/>
          <a:ext cx="1905000" cy="9936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601980</xdr:colOff>
      <xdr:row>0</xdr:row>
      <xdr:rowOff>45720</xdr:rowOff>
    </xdr:from>
    <xdr:to>
      <xdr:col>2</xdr:col>
      <xdr:colOff>446930</xdr:colOff>
      <xdr:row>1</xdr:row>
      <xdr:rowOff>518160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45720"/>
          <a:ext cx="1826150" cy="9525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36</xdr:row>
      <xdr:rowOff>51435</xdr:rowOff>
    </xdr:from>
    <xdr:to>
      <xdr:col>0</xdr:col>
      <xdr:colOff>1630680</xdr:colOff>
      <xdr:row>39</xdr:row>
      <xdr:rowOff>129139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5643860"/>
          <a:ext cx="1569720" cy="82065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0</xdr:row>
      <xdr:rowOff>0</xdr:rowOff>
    </xdr:from>
    <xdr:to>
      <xdr:col>0</xdr:col>
      <xdr:colOff>1729740</xdr:colOff>
      <xdr:row>2</xdr:row>
      <xdr:rowOff>140569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0"/>
          <a:ext cx="1569720" cy="8187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251460</xdr:colOff>
      <xdr:row>2</xdr:row>
      <xdr:rowOff>22861</xdr:rowOff>
    </xdr:from>
    <xdr:ext cx="1409700" cy="73528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" y="613411"/>
          <a:ext cx="1409700" cy="735284"/>
        </a:xfrm>
        <a:prstGeom prst="rect">
          <a:avLst/>
        </a:prstGeom>
      </xdr:spPr>
    </xdr:pic>
    <xdr:clientData/>
  </xdr:oneCellAnchor>
  <xdr:twoCellAnchor>
    <xdr:from>
      <xdr:col>2</xdr:col>
      <xdr:colOff>655320</xdr:colOff>
      <xdr:row>19</xdr:row>
      <xdr:rowOff>160020</xdr:rowOff>
    </xdr:from>
    <xdr:to>
      <xdr:col>12</xdr:col>
      <xdr:colOff>480060</xdr:colOff>
      <xdr:row>19</xdr:row>
      <xdr:rowOff>160020</xdr:rowOff>
    </xdr:to>
    <xdr:cxnSp macro="">
      <xdr:nvCxnSpPr>
        <xdr:cNvPr id="3" name="Conector recto 2"/>
        <xdr:cNvCxnSpPr/>
      </xdr:nvCxnSpPr>
      <xdr:spPr>
        <a:xfrm>
          <a:off x="3255645" y="3827145"/>
          <a:ext cx="47396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655320</xdr:colOff>
      <xdr:row>19</xdr:row>
      <xdr:rowOff>160020</xdr:rowOff>
    </xdr:from>
    <xdr:to>
      <xdr:col>2</xdr:col>
      <xdr:colOff>655320</xdr:colOff>
      <xdr:row>20</xdr:row>
      <xdr:rowOff>160020</xdr:rowOff>
    </xdr:to>
    <xdr:cxnSp macro="">
      <xdr:nvCxnSpPr>
        <xdr:cNvPr id="4" name="Conector recto 3"/>
        <xdr:cNvCxnSpPr/>
      </xdr:nvCxnSpPr>
      <xdr:spPr>
        <a:xfrm>
          <a:off x="3255645" y="3827145"/>
          <a:ext cx="0" cy="161925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441960</xdr:colOff>
      <xdr:row>20</xdr:row>
      <xdr:rowOff>0</xdr:rowOff>
    </xdr:from>
    <xdr:to>
      <xdr:col>4</xdr:col>
      <xdr:colOff>441960</xdr:colOff>
      <xdr:row>21</xdr:row>
      <xdr:rowOff>0</xdr:rowOff>
    </xdr:to>
    <xdr:cxnSp macro="">
      <xdr:nvCxnSpPr>
        <xdr:cNvPr id="5" name="Conector recto 4"/>
        <xdr:cNvCxnSpPr/>
      </xdr:nvCxnSpPr>
      <xdr:spPr>
        <a:xfrm>
          <a:off x="4366260" y="3829050"/>
          <a:ext cx="0" cy="161925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464820</xdr:colOff>
      <xdr:row>20</xdr:row>
      <xdr:rowOff>7620</xdr:rowOff>
    </xdr:from>
    <xdr:to>
      <xdr:col>6</xdr:col>
      <xdr:colOff>464820</xdr:colOff>
      <xdr:row>21</xdr:row>
      <xdr:rowOff>7620</xdr:rowOff>
    </xdr:to>
    <xdr:cxnSp macro="">
      <xdr:nvCxnSpPr>
        <xdr:cNvPr id="6" name="Conector recto 5"/>
        <xdr:cNvCxnSpPr/>
      </xdr:nvCxnSpPr>
      <xdr:spPr>
        <a:xfrm>
          <a:off x="5522595" y="3836670"/>
          <a:ext cx="0" cy="161925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464820</xdr:colOff>
      <xdr:row>19</xdr:row>
      <xdr:rowOff>160020</xdr:rowOff>
    </xdr:from>
    <xdr:to>
      <xdr:col>8</xdr:col>
      <xdr:colOff>464820</xdr:colOff>
      <xdr:row>20</xdr:row>
      <xdr:rowOff>160020</xdr:rowOff>
    </xdr:to>
    <xdr:cxnSp macro="">
      <xdr:nvCxnSpPr>
        <xdr:cNvPr id="7" name="Conector recto 6"/>
        <xdr:cNvCxnSpPr/>
      </xdr:nvCxnSpPr>
      <xdr:spPr>
        <a:xfrm>
          <a:off x="6722745" y="3827145"/>
          <a:ext cx="0" cy="161925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480060</xdr:colOff>
      <xdr:row>19</xdr:row>
      <xdr:rowOff>160020</xdr:rowOff>
    </xdr:from>
    <xdr:to>
      <xdr:col>12</xdr:col>
      <xdr:colOff>480060</xdr:colOff>
      <xdr:row>20</xdr:row>
      <xdr:rowOff>160020</xdr:rowOff>
    </xdr:to>
    <xdr:cxnSp macro="">
      <xdr:nvCxnSpPr>
        <xdr:cNvPr id="8" name="Conector recto 7"/>
        <xdr:cNvCxnSpPr/>
      </xdr:nvCxnSpPr>
      <xdr:spPr>
        <a:xfrm>
          <a:off x="7995285" y="3827145"/>
          <a:ext cx="0" cy="161925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403860</xdr:rowOff>
    </xdr:from>
    <xdr:to>
      <xdr:col>1</xdr:col>
      <xdr:colOff>297180</xdr:colOff>
      <xdr:row>2</xdr:row>
      <xdr:rowOff>157714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03860"/>
          <a:ext cx="1531620" cy="8206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2</xdr:col>
      <xdr:colOff>579120</xdr:colOff>
      <xdr:row>4</xdr:row>
      <xdr:rowOff>201779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76200"/>
          <a:ext cx="2110740" cy="1100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422910</xdr:colOff>
      <xdr:row>23</xdr:row>
      <xdr:rowOff>7620</xdr:rowOff>
    </xdr:from>
    <xdr:to>
      <xdr:col>9</xdr:col>
      <xdr:colOff>422910</xdr:colOff>
      <xdr:row>24</xdr:row>
      <xdr:rowOff>160020</xdr:rowOff>
    </xdr:to>
    <xdr:cxnSp macro="">
      <xdr:nvCxnSpPr>
        <xdr:cNvPr id="5" name="28 Conector recto de flecha"/>
        <xdr:cNvCxnSpPr/>
      </xdr:nvCxnSpPr>
      <xdr:spPr>
        <a:xfrm flipV="1">
          <a:off x="5551170" y="4632960"/>
          <a:ext cx="0" cy="32004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23</xdr:row>
      <xdr:rowOff>7620</xdr:rowOff>
    </xdr:from>
    <xdr:to>
      <xdr:col>13</xdr:col>
      <xdr:colOff>400050</xdr:colOff>
      <xdr:row>24</xdr:row>
      <xdr:rowOff>150495</xdr:rowOff>
    </xdr:to>
    <xdr:cxnSp macro="">
      <xdr:nvCxnSpPr>
        <xdr:cNvPr id="7" name="30 Conector recto de flecha"/>
        <xdr:cNvCxnSpPr/>
      </xdr:nvCxnSpPr>
      <xdr:spPr>
        <a:xfrm flipV="1">
          <a:off x="7479030" y="4632960"/>
          <a:ext cx="0" cy="31051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18</xdr:row>
      <xdr:rowOff>15240</xdr:rowOff>
    </xdr:from>
    <xdr:to>
      <xdr:col>11</xdr:col>
      <xdr:colOff>384810</xdr:colOff>
      <xdr:row>19</xdr:row>
      <xdr:rowOff>167640</xdr:rowOff>
    </xdr:to>
    <xdr:cxnSp macro="">
      <xdr:nvCxnSpPr>
        <xdr:cNvPr id="12" name="35 Conector recto de flecha"/>
        <xdr:cNvCxnSpPr/>
      </xdr:nvCxnSpPr>
      <xdr:spPr>
        <a:xfrm flipV="1">
          <a:off x="6115050" y="4061460"/>
          <a:ext cx="0" cy="32004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377190</xdr:colOff>
      <xdr:row>11</xdr:row>
      <xdr:rowOff>15240</xdr:rowOff>
    </xdr:from>
    <xdr:to>
      <xdr:col>5</xdr:col>
      <xdr:colOff>377190</xdr:colOff>
      <xdr:row>13</xdr:row>
      <xdr:rowOff>0</xdr:rowOff>
    </xdr:to>
    <xdr:cxnSp macro="">
      <xdr:nvCxnSpPr>
        <xdr:cNvPr id="14" name="37 Conector recto de flecha"/>
        <xdr:cNvCxnSpPr/>
      </xdr:nvCxnSpPr>
      <xdr:spPr>
        <a:xfrm flipV="1">
          <a:off x="3295650" y="2865120"/>
          <a:ext cx="0" cy="32004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220980</xdr:colOff>
      <xdr:row>11</xdr:row>
      <xdr:rowOff>15240</xdr:rowOff>
    </xdr:from>
    <xdr:to>
      <xdr:col>17</xdr:col>
      <xdr:colOff>220980</xdr:colOff>
      <xdr:row>12</xdr:row>
      <xdr:rowOff>163750</xdr:rowOff>
    </xdr:to>
    <xdr:cxnSp macro="">
      <xdr:nvCxnSpPr>
        <xdr:cNvPr id="16" name="39 Conector recto de flecha"/>
        <xdr:cNvCxnSpPr/>
      </xdr:nvCxnSpPr>
      <xdr:spPr>
        <a:xfrm flipV="1">
          <a:off x="9304020" y="2499360"/>
          <a:ext cx="0" cy="3161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369570</xdr:colOff>
      <xdr:row>13</xdr:row>
      <xdr:rowOff>5715</xdr:rowOff>
    </xdr:from>
    <xdr:to>
      <xdr:col>17</xdr:col>
      <xdr:colOff>226695</xdr:colOff>
      <xdr:row>13</xdr:row>
      <xdr:rowOff>5715</xdr:rowOff>
    </xdr:to>
    <xdr:cxnSp macro="">
      <xdr:nvCxnSpPr>
        <xdr:cNvPr id="17" name="41 Conector recto"/>
        <xdr:cNvCxnSpPr/>
      </xdr:nvCxnSpPr>
      <xdr:spPr>
        <a:xfrm>
          <a:off x="3585210" y="2825115"/>
          <a:ext cx="5724525" cy="0"/>
        </a:xfrm>
        <a:prstGeom prst="line">
          <a:avLst/>
        </a:prstGeom>
        <a:ln w="15875" cmpd="sng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327660</xdr:colOff>
      <xdr:row>13</xdr:row>
      <xdr:rowOff>45720</xdr:rowOff>
    </xdr:from>
    <xdr:to>
      <xdr:col>11</xdr:col>
      <xdr:colOff>331470</xdr:colOff>
      <xdr:row>14</xdr:row>
      <xdr:rowOff>160020</xdr:rowOff>
    </xdr:to>
    <xdr:cxnSp macro="">
      <xdr:nvCxnSpPr>
        <xdr:cNvPr id="18" name="42 Conector recto de flecha"/>
        <xdr:cNvCxnSpPr/>
      </xdr:nvCxnSpPr>
      <xdr:spPr>
        <a:xfrm flipV="1">
          <a:off x="6057900" y="3230880"/>
          <a:ext cx="3810" cy="28194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167640</xdr:colOff>
      <xdr:row>1</xdr:row>
      <xdr:rowOff>7621</xdr:rowOff>
    </xdr:from>
    <xdr:to>
      <xdr:col>3</xdr:col>
      <xdr:colOff>56844</xdr:colOff>
      <xdr:row>2</xdr:row>
      <xdr:rowOff>236220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312421"/>
          <a:ext cx="1154124" cy="6019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365760</xdr:rowOff>
    </xdr:from>
    <xdr:to>
      <xdr:col>2</xdr:col>
      <xdr:colOff>280035</xdr:colOff>
      <xdr:row>3</xdr:row>
      <xdr:rowOff>237319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" y="365760"/>
          <a:ext cx="1272540" cy="681184"/>
        </a:xfrm>
        <a:prstGeom prst="rect">
          <a:avLst/>
        </a:prstGeom>
      </xdr:spPr>
    </xdr:pic>
    <xdr:clientData/>
  </xdr:twoCellAnchor>
  <xdr:twoCellAnchor>
    <xdr:from>
      <xdr:col>6</xdr:col>
      <xdr:colOff>468630</xdr:colOff>
      <xdr:row>17</xdr:row>
      <xdr:rowOff>0</xdr:rowOff>
    </xdr:from>
    <xdr:to>
      <xdr:col>6</xdr:col>
      <xdr:colOff>468630</xdr:colOff>
      <xdr:row>18</xdr:row>
      <xdr:rowOff>152400</xdr:rowOff>
    </xdr:to>
    <xdr:cxnSp macro="">
      <xdr:nvCxnSpPr>
        <xdr:cNvPr id="26" name="5 Conector recto de flecha"/>
        <xdr:cNvCxnSpPr/>
      </xdr:nvCxnSpPr>
      <xdr:spPr>
        <a:xfrm flipV="1">
          <a:off x="5335905" y="3609975"/>
          <a:ext cx="0" cy="3143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560070</xdr:colOff>
      <xdr:row>12</xdr:row>
      <xdr:rowOff>22860</xdr:rowOff>
    </xdr:from>
    <xdr:to>
      <xdr:col>7</xdr:col>
      <xdr:colOff>560070</xdr:colOff>
      <xdr:row>14</xdr:row>
      <xdr:rowOff>0</xdr:rowOff>
    </xdr:to>
    <xdr:cxnSp macro="">
      <xdr:nvCxnSpPr>
        <xdr:cNvPr id="27" name="14 Conector recto de flecha"/>
        <xdr:cNvCxnSpPr/>
      </xdr:nvCxnSpPr>
      <xdr:spPr>
        <a:xfrm flipV="1">
          <a:off x="6798945" y="2708910"/>
          <a:ext cx="0" cy="31051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462915</xdr:colOff>
      <xdr:row>17</xdr:row>
      <xdr:rowOff>3810</xdr:rowOff>
    </xdr:from>
    <xdr:to>
      <xdr:col>9</xdr:col>
      <xdr:colOff>462915</xdr:colOff>
      <xdr:row>18</xdr:row>
      <xdr:rowOff>152400</xdr:rowOff>
    </xdr:to>
    <xdr:cxnSp macro="">
      <xdr:nvCxnSpPr>
        <xdr:cNvPr id="28" name="6 Conector recto de flecha"/>
        <xdr:cNvCxnSpPr/>
      </xdr:nvCxnSpPr>
      <xdr:spPr>
        <a:xfrm flipV="1">
          <a:off x="7320915" y="3613785"/>
          <a:ext cx="0" cy="31051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0</xdr:rowOff>
    </xdr:from>
    <xdr:to>
      <xdr:col>2</xdr:col>
      <xdr:colOff>323850</xdr:colOff>
      <xdr:row>2</xdr:row>
      <xdr:rowOff>267777</xdr:rowOff>
    </xdr:to>
    <xdr:pic>
      <xdr:nvPicPr>
        <xdr:cNvPr id="3" name="Imagen 1">
          <a:extLst>
            <a:ext uri="{FF2B5EF4-FFF2-40B4-BE49-F238E27FC236}">
              <a16:creationId xmlns="" xmlns:a16="http://schemas.microsoft.com/office/drawing/2014/main" id="{6724A476-C3CC-4597-BBF9-0EFF10A87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304800"/>
          <a:ext cx="1285875" cy="7059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1</xdr:col>
      <xdr:colOff>1070462</xdr:colOff>
      <xdr:row>2</xdr:row>
      <xdr:rowOff>51435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1575287" cy="8420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592931</xdr:colOff>
      <xdr:row>2</xdr:row>
      <xdr:rowOff>155370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838325" cy="9840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339090</xdr:rowOff>
    </xdr:from>
    <xdr:to>
      <xdr:col>2</xdr:col>
      <xdr:colOff>280746</xdr:colOff>
      <xdr:row>2</xdr:row>
      <xdr:rowOff>544685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339090"/>
          <a:ext cx="1692351" cy="9294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231575</xdr:rowOff>
    </xdr:from>
    <xdr:to>
      <xdr:col>1</xdr:col>
      <xdr:colOff>621267</xdr:colOff>
      <xdr:row>2</xdr:row>
      <xdr:rowOff>196318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31575"/>
          <a:ext cx="1573767" cy="8219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263525</xdr:colOff>
      <xdr:row>0</xdr:row>
      <xdr:rowOff>0</xdr:rowOff>
    </xdr:from>
    <xdr:to>
      <xdr:col>3</xdr:col>
      <xdr:colOff>276225</xdr:colOff>
      <xdr:row>2</xdr:row>
      <xdr:rowOff>147631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25" y="0"/>
          <a:ext cx="1184275" cy="633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4"/>
  <sheetViews>
    <sheetView showGridLines="0" zoomScaleSheetLayoutView="75" workbookViewId="0">
      <selection activeCell="G12" sqref="G12"/>
    </sheetView>
  </sheetViews>
  <sheetFormatPr baseColWidth="10" defaultColWidth="11.5703125" defaultRowHeight="13.5" x14ac:dyDescent="0.25"/>
  <cols>
    <col min="1" max="4" width="5" style="1" customWidth="1"/>
    <col min="5" max="5" width="46" style="1" customWidth="1"/>
    <col min="6" max="6" width="15.7109375" style="1" customWidth="1"/>
    <col min="7" max="7" width="14.140625" style="1" bestFit="1" customWidth="1"/>
    <col min="8" max="8" width="12.5703125" style="1" customWidth="1"/>
    <col min="9" max="9" width="12.7109375" style="1" customWidth="1"/>
    <col min="10" max="10" width="13.28515625" style="1" customWidth="1"/>
    <col min="11" max="11" width="13.5703125" style="1" customWidth="1"/>
    <col min="12" max="12" width="12.42578125" style="1" bestFit="1" customWidth="1"/>
    <col min="13" max="13" width="12.5703125" style="1" customWidth="1"/>
    <col min="14" max="14" width="12.42578125" style="1" bestFit="1" customWidth="1"/>
    <col min="15" max="15" width="12.7109375" style="1" customWidth="1"/>
    <col min="16" max="16" width="12.42578125" style="1" bestFit="1" customWidth="1"/>
    <col min="17" max="17" width="12.28515625" style="1" customWidth="1"/>
    <col min="18" max="18" width="13.7109375" style="1" customWidth="1"/>
    <col min="19" max="19" width="19" style="1" customWidth="1"/>
    <col min="20" max="20" width="11.42578125" style="1" bestFit="1" customWidth="1"/>
    <col min="21" max="21" width="22.28515625" style="1" customWidth="1"/>
    <col min="22" max="28" width="11.5703125" style="1"/>
    <col min="29" max="29" width="9.5703125" style="1" customWidth="1"/>
    <col min="30" max="16384" width="11.5703125" style="1"/>
  </cols>
  <sheetData>
    <row r="1" spans="1:19" ht="17.45" customHeight="1" x14ac:dyDescent="0.25">
      <c r="A1" s="604" t="s">
        <v>101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</row>
    <row r="2" spans="1:19" ht="28.15" customHeight="1" x14ac:dyDescent="0.25">
      <c r="A2" s="605" t="s">
        <v>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3" spans="1:19" ht="21" customHeight="1" thickBot="1" x14ac:dyDescent="0.3">
      <c r="A3" s="7"/>
    </row>
    <row r="4" spans="1:19" ht="18" customHeight="1" thickBot="1" x14ac:dyDescent="0.3">
      <c r="A4" s="606" t="s">
        <v>307</v>
      </c>
      <c r="B4" s="607"/>
      <c r="C4" s="607"/>
      <c r="D4" s="607"/>
      <c r="E4" s="608"/>
      <c r="F4" s="456"/>
      <c r="G4" s="458"/>
      <c r="H4" s="456" t="s">
        <v>352</v>
      </c>
      <c r="I4" s="458"/>
      <c r="J4" s="456"/>
      <c r="K4" s="458"/>
      <c r="L4" s="458"/>
      <c r="M4" s="458"/>
      <c r="N4" s="458"/>
      <c r="O4" s="458"/>
      <c r="P4" s="458"/>
      <c r="Q4" s="458"/>
      <c r="R4" s="459"/>
    </row>
    <row r="5" spans="1:19" ht="19.899999999999999" customHeight="1" thickBot="1" x14ac:dyDescent="0.3">
      <c r="A5" s="460"/>
      <c r="B5" s="461"/>
      <c r="C5" s="461"/>
      <c r="D5" s="462"/>
      <c r="E5" s="463" t="s">
        <v>1</v>
      </c>
      <c r="F5" s="464">
        <f>F56</f>
        <v>5667333.290000001</v>
      </c>
      <c r="G5" s="609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1"/>
    </row>
    <row r="6" spans="1:19" ht="13.5" customHeight="1" thickBot="1" x14ac:dyDescent="0.3">
      <c r="A6" s="612" t="s">
        <v>2</v>
      </c>
      <c r="B6" s="613"/>
      <c r="C6" s="613"/>
      <c r="D6" s="614"/>
      <c r="E6" s="141" t="s">
        <v>3</v>
      </c>
      <c r="F6" s="141" t="s">
        <v>4</v>
      </c>
      <c r="G6" s="141" t="s">
        <v>5</v>
      </c>
      <c r="H6" s="141" t="s">
        <v>6</v>
      </c>
      <c r="I6" s="141" t="s">
        <v>7</v>
      </c>
      <c r="J6" s="141" t="s">
        <v>8</v>
      </c>
      <c r="K6" s="141" t="s">
        <v>9</v>
      </c>
      <c r="L6" s="141" t="s">
        <v>10</v>
      </c>
      <c r="M6" s="141" t="s">
        <v>11</v>
      </c>
      <c r="N6" s="141" t="s">
        <v>12</v>
      </c>
      <c r="O6" s="141" t="s">
        <v>13</v>
      </c>
      <c r="P6" s="141" t="s">
        <v>14</v>
      </c>
      <c r="Q6" s="141" t="s">
        <v>15</v>
      </c>
      <c r="R6" s="141" t="s">
        <v>16</v>
      </c>
      <c r="S6" s="142"/>
    </row>
    <row r="7" spans="1:19" ht="16.5" customHeight="1" thickBot="1" x14ac:dyDescent="0.3">
      <c r="A7" s="615"/>
      <c r="B7" s="616"/>
      <c r="C7" s="616"/>
      <c r="D7" s="617"/>
      <c r="E7" s="465" t="s">
        <v>17</v>
      </c>
      <c r="F7" s="466">
        <f>SUM(G7:R7)</f>
        <v>0</v>
      </c>
      <c r="G7" s="466"/>
      <c r="H7" s="466"/>
      <c r="I7" s="466"/>
      <c r="J7" s="467"/>
      <c r="K7" s="467"/>
      <c r="L7" s="467"/>
      <c r="M7" s="467"/>
      <c r="N7" s="467"/>
      <c r="O7" s="467"/>
      <c r="P7" s="467"/>
      <c r="Q7" s="467"/>
      <c r="R7" s="467"/>
    </row>
    <row r="8" spans="1:19" ht="12" customHeight="1" thickBot="1" x14ac:dyDescent="0.3">
      <c r="A8" s="470" t="s">
        <v>18</v>
      </c>
      <c r="B8" s="470"/>
      <c r="C8" s="470"/>
      <c r="D8" s="470"/>
      <c r="E8" s="465" t="s">
        <v>19</v>
      </c>
      <c r="F8" s="468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115"/>
    </row>
    <row r="9" spans="1:19" ht="12.75" customHeight="1" x14ac:dyDescent="0.25">
      <c r="A9" s="143"/>
      <c r="B9" s="144"/>
      <c r="C9" s="144"/>
      <c r="D9" s="144"/>
      <c r="E9" s="145"/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15"/>
    </row>
    <row r="10" spans="1:19" ht="12.75" customHeight="1" thickBot="1" x14ac:dyDescent="0.3">
      <c r="A10" s="143"/>
      <c r="B10" s="144"/>
      <c r="C10" s="144"/>
      <c r="D10" s="144"/>
      <c r="E10" s="145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15"/>
    </row>
    <row r="11" spans="1:19" ht="12.75" customHeight="1" thickBot="1" x14ac:dyDescent="0.3">
      <c r="A11" s="470" t="s">
        <v>20</v>
      </c>
      <c r="B11" s="470"/>
      <c r="C11" s="470"/>
      <c r="D11" s="470"/>
      <c r="E11" s="471" t="s">
        <v>21</v>
      </c>
      <c r="F11" s="468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115"/>
    </row>
    <row r="12" spans="1:19" ht="12.75" customHeight="1" x14ac:dyDescent="0.25">
      <c r="A12" s="143"/>
      <c r="B12" s="144"/>
      <c r="C12" s="144"/>
      <c r="D12" s="144"/>
      <c r="E12" s="145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15"/>
    </row>
    <row r="13" spans="1:19" ht="12.75" customHeight="1" thickBot="1" x14ac:dyDescent="0.35">
      <c r="A13" s="148"/>
      <c r="B13" s="149"/>
      <c r="C13" s="149"/>
      <c r="D13" s="149"/>
      <c r="E13" s="150"/>
      <c r="F13" s="146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15"/>
    </row>
    <row r="14" spans="1:19" ht="12.75" customHeight="1" thickBot="1" x14ac:dyDescent="0.3">
      <c r="A14" s="470" t="s">
        <v>22</v>
      </c>
      <c r="B14" s="470"/>
      <c r="C14" s="470"/>
      <c r="D14" s="470"/>
      <c r="E14" s="472" t="s">
        <v>23</v>
      </c>
      <c r="F14" s="468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115"/>
    </row>
    <row r="15" spans="1:19" ht="12.6" customHeight="1" x14ac:dyDescent="0.3">
      <c r="A15" s="152"/>
      <c r="B15" s="153"/>
      <c r="C15" s="153"/>
      <c r="D15" s="153"/>
      <c r="E15" s="150"/>
      <c r="F15" s="146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15"/>
    </row>
    <row r="16" spans="1:19" ht="12.6" customHeight="1" thickBot="1" x14ac:dyDescent="0.35">
      <c r="A16" s="152"/>
      <c r="B16" s="153"/>
      <c r="C16" s="153"/>
      <c r="D16" s="153"/>
      <c r="E16" s="150"/>
      <c r="F16" s="146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15"/>
    </row>
    <row r="17" spans="1:23" ht="13.5" customHeight="1" thickBot="1" x14ac:dyDescent="0.3">
      <c r="A17" s="470" t="s">
        <v>24</v>
      </c>
      <c r="B17" s="470"/>
      <c r="C17" s="470"/>
      <c r="D17" s="470"/>
      <c r="E17" s="465" t="s">
        <v>25</v>
      </c>
      <c r="F17" s="466">
        <f t="shared" ref="F17:R17" si="0">SUM(F18:F20)</f>
        <v>4972020.2100000009</v>
      </c>
      <c r="G17" s="466">
        <f t="shared" si="0"/>
        <v>2012759</v>
      </c>
      <c r="H17" s="466">
        <f t="shared" si="0"/>
        <v>408303.62</v>
      </c>
      <c r="I17" s="466">
        <f t="shared" si="0"/>
        <v>301388</v>
      </c>
      <c r="J17" s="466">
        <f t="shared" si="0"/>
        <v>274068</v>
      </c>
      <c r="K17" s="466">
        <f t="shared" si="0"/>
        <v>238224.09</v>
      </c>
      <c r="L17" s="466">
        <f t="shared" si="0"/>
        <v>251469.37</v>
      </c>
      <c r="M17" s="466">
        <f t="shared" si="0"/>
        <v>294910</v>
      </c>
      <c r="N17" s="466">
        <f t="shared" si="0"/>
        <v>251330.34</v>
      </c>
      <c r="O17" s="466">
        <f t="shared" si="0"/>
        <v>237430.39999999999</v>
      </c>
      <c r="P17" s="466">
        <f t="shared" si="0"/>
        <v>248028.24</v>
      </c>
      <c r="Q17" s="466">
        <f t="shared" si="0"/>
        <v>215526.62</v>
      </c>
      <c r="R17" s="466">
        <f t="shared" si="0"/>
        <v>238582.53</v>
      </c>
      <c r="S17" s="115"/>
    </row>
    <row r="18" spans="1:23" ht="25.5" x14ac:dyDescent="0.25">
      <c r="A18" s="148"/>
      <c r="B18" s="154" t="s">
        <v>24</v>
      </c>
      <c r="C18" s="154" t="s">
        <v>22</v>
      </c>
      <c r="D18" s="154" t="s">
        <v>20</v>
      </c>
      <c r="E18" s="155" t="s">
        <v>343</v>
      </c>
      <c r="F18" s="156">
        <f>SUM(G18:R18)</f>
        <v>4971720.2100000009</v>
      </c>
      <c r="G18" s="156">
        <f>1986215+26244</f>
        <v>2012459</v>
      </c>
      <c r="H18" s="156">
        <f>379280+29023.62</f>
        <v>408303.62</v>
      </c>
      <c r="I18" s="156">
        <f>293140+8248</f>
        <v>301388</v>
      </c>
      <c r="J18" s="156">
        <f>257324+16744</f>
        <v>274068</v>
      </c>
      <c r="K18" s="156">
        <f>231192+7032.09</f>
        <v>238224.09</v>
      </c>
      <c r="L18" s="156">
        <f>246205.37+5264</f>
        <v>251469.37</v>
      </c>
      <c r="M18" s="156">
        <f>288280+6630</f>
        <v>294910</v>
      </c>
      <c r="N18" s="156">
        <f>240326.34+11004</f>
        <v>251330.34</v>
      </c>
      <c r="O18" s="156">
        <f>234422.4+3008</f>
        <v>237430.39999999999</v>
      </c>
      <c r="P18" s="156">
        <f>226223.24+21805</f>
        <v>248028.24</v>
      </c>
      <c r="Q18" s="156">
        <f>193254.53+22272.09</f>
        <v>215526.62</v>
      </c>
      <c r="R18" s="156">
        <f>220075+18507.53</f>
        <v>238582.53</v>
      </c>
      <c r="S18" s="157"/>
      <c r="T18" s="157"/>
      <c r="U18" s="158"/>
      <c r="V18" s="158"/>
      <c r="W18" s="158"/>
    </row>
    <row r="19" spans="1:23" ht="17.25" x14ac:dyDescent="0.25">
      <c r="A19" s="152"/>
      <c r="B19" s="159" t="s">
        <v>24</v>
      </c>
      <c r="C19" s="159" t="s">
        <v>24</v>
      </c>
      <c r="D19" s="159" t="s">
        <v>27</v>
      </c>
      <c r="E19" s="155" t="s">
        <v>348</v>
      </c>
      <c r="F19" s="156">
        <f>SUM(G19:R19)</f>
        <v>300</v>
      </c>
      <c r="G19" s="156">
        <v>300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>
        <v>0</v>
      </c>
      <c r="R19" s="156"/>
      <c r="S19" s="157"/>
      <c r="T19" s="158"/>
      <c r="U19" s="158"/>
      <c r="V19" s="158"/>
      <c r="W19" s="158"/>
    </row>
    <row r="20" spans="1:23" ht="18" thickBot="1" x14ac:dyDescent="0.3">
      <c r="A20" s="152"/>
      <c r="B20" s="159"/>
      <c r="C20" s="159"/>
      <c r="D20" s="159"/>
      <c r="E20" s="155"/>
      <c r="F20" s="156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57"/>
      <c r="T20" s="158"/>
      <c r="U20" s="158"/>
      <c r="V20" s="158"/>
      <c r="W20" s="158"/>
    </row>
    <row r="21" spans="1:23" ht="13.5" customHeight="1" thickBot="1" x14ac:dyDescent="0.3">
      <c r="A21" s="470" t="s">
        <v>27</v>
      </c>
      <c r="B21" s="470"/>
      <c r="C21" s="470"/>
      <c r="D21" s="470"/>
      <c r="E21" s="465" t="s">
        <v>28</v>
      </c>
      <c r="F21" s="466">
        <f t="shared" ref="F21:R21" si="1">SUM(F22:F23)</f>
        <v>1298.79</v>
      </c>
      <c r="G21" s="466">
        <f t="shared" si="1"/>
        <v>1210</v>
      </c>
      <c r="H21" s="466">
        <f t="shared" si="1"/>
        <v>0</v>
      </c>
      <c r="I21" s="466">
        <f t="shared" si="1"/>
        <v>0</v>
      </c>
      <c r="J21" s="466">
        <f t="shared" si="1"/>
        <v>0</v>
      </c>
      <c r="K21" s="466">
        <f t="shared" si="1"/>
        <v>0</v>
      </c>
      <c r="L21" s="466">
        <f t="shared" si="1"/>
        <v>0</v>
      </c>
      <c r="M21" s="466">
        <f t="shared" si="1"/>
        <v>0</v>
      </c>
      <c r="N21" s="466">
        <f t="shared" si="1"/>
        <v>0</v>
      </c>
      <c r="O21" s="466">
        <f t="shared" si="1"/>
        <v>0</v>
      </c>
      <c r="P21" s="466">
        <f t="shared" si="1"/>
        <v>0</v>
      </c>
      <c r="Q21" s="466">
        <f t="shared" si="1"/>
        <v>0</v>
      </c>
      <c r="R21" s="466">
        <f t="shared" si="1"/>
        <v>88.79</v>
      </c>
      <c r="S21" s="115"/>
    </row>
    <row r="22" spans="1:23" ht="13.15" customHeight="1" x14ac:dyDescent="0.25">
      <c r="A22" s="143"/>
      <c r="B22" s="161" t="s">
        <v>27</v>
      </c>
      <c r="C22" s="161" t="s">
        <v>18</v>
      </c>
      <c r="D22" s="161" t="s">
        <v>22</v>
      </c>
      <c r="E22" s="162" t="s">
        <v>349</v>
      </c>
      <c r="F22" s="156">
        <f>SUM(G22:R22)</f>
        <v>1298.79</v>
      </c>
      <c r="G22" s="163">
        <v>1210</v>
      </c>
      <c r="H22" s="163">
        <v>0</v>
      </c>
      <c r="I22" s="163"/>
      <c r="J22" s="163"/>
      <c r="K22" s="163"/>
      <c r="L22" s="163">
        <v>0</v>
      </c>
      <c r="M22" s="163">
        <v>0</v>
      </c>
      <c r="N22" s="163">
        <v>0</v>
      </c>
      <c r="O22" s="163">
        <v>0</v>
      </c>
      <c r="P22" s="163"/>
      <c r="Q22" s="163"/>
      <c r="R22" s="163">
        <v>88.79</v>
      </c>
      <c r="S22" s="157"/>
      <c r="T22" s="158"/>
    </row>
    <row r="23" spans="1:23" ht="12.75" customHeight="1" thickBot="1" x14ac:dyDescent="0.35">
      <c r="A23" s="148"/>
      <c r="B23" s="149"/>
      <c r="C23" s="149"/>
      <c r="D23" s="149"/>
      <c r="E23" s="150"/>
      <c r="F23" s="164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15"/>
    </row>
    <row r="24" spans="1:23" ht="13.5" customHeight="1" thickBot="1" x14ac:dyDescent="0.3">
      <c r="A24" s="470" t="s">
        <v>29</v>
      </c>
      <c r="B24" s="470"/>
      <c r="C24" s="470"/>
      <c r="D24" s="470"/>
      <c r="E24" s="465" t="s">
        <v>30</v>
      </c>
      <c r="F24" s="466">
        <f t="shared" ref="F24:R24" si="2">SUM(F25:F28)</f>
        <v>27742.29</v>
      </c>
      <c r="G24" s="466">
        <f t="shared" si="2"/>
        <v>1920.78</v>
      </c>
      <c r="H24" s="466">
        <f t="shared" si="2"/>
        <v>2525.1999999999998</v>
      </c>
      <c r="I24" s="466">
        <f t="shared" si="2"/>
        <v>1213.8900000000001</v>
      </c>
      <c r="J24" s="466">
        <f t="shared" si="2"/>
        <v>2378.91</v>
      </c>
      <c r="K24" s="466">
        <f t="shared" si="2"/>
        <v>1781.65</v>
      </c>
      <c r="L24" s="466">
        <f t="shared" si="2"/>
        <v>2403.2399999999998</v>
      </c>
      <c r="M24" s="466">
        <f t="shared" si="2"/>
        <v>4268.7199999999993</v>
      </c>
      <c r="N24" s="466">
        <f t="shared" si="2"/>
        <v>2126.08</v>
      </c>
      <c r="O24" s="466">
        <f t="shared" si="2"/>
        <v>1395.34</v>
      </c>
      <c r="P24" s="466">
        <f t="shared" si="2"/>
        <v>2008.66</v>
      </c>
      <c r="Q24" s="466">
        <f t="shared" si="2"/>
        <v>1215.5</v>
      </c>
      <c r="R24" s="466">
        <f t="shared" si="2"/>
        <v>4504.32</v>
      </c>
      <c r="S24" s="115"/>
    </row>
    <row r="25" spans="1:23" ht="25.5" x14ac:dyDescent="0.25">
      <c r="A25" s="143"/>
      <c r="B25" s="166" t="s">
        <v>29</v>
      </c>
      <c r="C25" s="166" t="s">
        <v>18</v>
      </c>
      <c r="D25" s="166" t="s">
        <v>18</v>
      </c>
      <c r="E25" s="162" t="s">
        <v>344</v>
      </c>
      <c r="F25" s="156">
        <f>SUM(G25:R25)</f>
        <v>1504</v>
      </c>
      <c r="G25" s="156"/>
      <c r="H25" s="156">
        <v>752</v>
      </c>
      <c r="I25" s="156"/>
      <c r="J25" s="156"/>
      <c r="K25" s="156"/>
      <c r="L25" s="156">
        <v>0</v>
      </c>
      <c r="M25" s="156">
        <v>752</v>
      </c>
      <c r="N25" s="156"/>
      <c r="O25" s="156">
        <v>0</v>
      </c>
      <c r="P25" s="156"/>
      <c r="Q25" s="156"/>
      <c r="R25" s="156"/>
      <c r="S25" s="157"/>
    </row>
    <row r="26" spans="1:23" ht="22.5" customHeight="1" x14ac:dyDescent="0.25">
      <c r="A26" s="143"/>
      <c r="B26" s="166" t="s">
        <v>29</v>
      </c>
      <c r="C26" s="166" t="s">
        <v>18</v>
      </c>
      <c r="D26" s="166" t="s">
        <v>20</v>
      </c>
      <c r="E26" s="155" t="s">
        <v>345</v>
      </c>
      <c r="F26" s="156">
        <f>SUM(G26:R26)</f>
        <v>25738.29</v>
      </c>
      <c r="G26" s="156">
        <v>1920.78</v>
      </c>
      <c r="H26" s="156">
        <v>1773.2</v>
      </c>
      <c r="I26" s="156">
        <v>1213.8900000000001</v>
      </c>
      <c r="J26" s="156">
        <v>1878.91</v>
      </c>
      <c r="K26" s="156">
        <v>1781.65</v>
      </c>
      <c r="L26" s="156">
        <v>2403.2399999999998</v>
      </c>
      <c r="M26" s="156">
        <v>3516.72</v>
      </c>
      <c r="N26" s="156">
        <v>2126.08</v>
      </c>
      <c r="O26" s="156">
        <v>1395.34</v>
      </c>
      <c r="P26" s="156">
        <v>2008.66</v>
      </c>
      <c r="Q26" s="156">
        <v>1215.5</v>
      </c>
      <c r="R26" s="156">
        <v>4504.32</v>
      </c>
      <c r="S26" s="157"/>
    </row>
    <row r="27" spans="1:23" ht="13.15" customHeight="1" x14ac:dyDescent="0.25">
      <c r="A27" s="143"/>
      <c r="B27" s="166" t="s">
        <v>29</v>
      </c>
      <c r="C27" s="166" t="s">
        <v>18</v>
      </c>
      <c r="D27" s="166" t="s">
        <v>22</v>
      </c>
      <c r="E27" s="155" t="s">
        <v>346</v>
      </c>
      <c r="F27" s="156">
        <f>SUM(G27:R27)</f>
        <v>500</v>
      </c>
      <c r="G27" s="156"/>
      <c r="H27" s="156"/>
      <c r="I27" s="156"/>
      <c r="J27" s="156">
        <v>500</v>
      </c>
      <c r="K27" s="156"/>
      <c r="L27" s="167"/>
      <c r="M27" s="168">
        <v>0</v>
      </c>
      <c r="N27" s="168"/>
      <c r="O27" s="168"/>
      <c r="P27" s="168"/>
      <c r="Q27" s="168"/>
      <c r="R27" s="156"/>
      <c r="S27" s="157"/>
    </row>
    <row r="28" spans="1:23" ht="12.75" customHeight="1" thickBot="1" x14ac:dyDescent="0.3">
      <c r="A28" s="148"/>
      <c r="B28" s="154"/>
      <c r="C28" s="154"/>
      <c r="D28" s="154"/>
      <c r="E28" s="155"/>
      <c r="F28" s="156">
        <f>SUM(G28:R28)</f>
        <v>0</v>
      </c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57"/>
    </row>
    <row r="29" spans="1:23" ht="13.5" customHeight="1" thickBot="1" x14ac:dyDescent="0.3">
      <c r="A29" s="470" t="s">
        <v>31</v>
      </c>
      <c r="B29" s="470"/>
      <c r="C29" s="470"/>
      <c r="D29" s="470"/>
      <c r="E29" s="465" t="s">
        <v>32</v>
      </c>
      <c r="F29" s="466">
        <f>SUM(F30:F31)</f>
        <v>0</v>
      </c>
      <c r="G29" s="466">
        <f t="shared" ref="G29:R29" si="3">SUM(G30:G31)</f>
        <v>0</v>
      </c>
      <c r="H29" s="466">
        <f t="shared" si="3"/>
        <v>0</v>
      </c>
      <c r="I29" s="466">
        <f t="shared" si="3"/>
        <v>0</v>
      </c>
      <c r="J29" s="466">
        <f t="shared" si="3"/>
        <v>0</v>
      </c>
      <c r="K29" s="466">
        <f t="shared" si="3"/>
        <v>0</v>
      </c>
      <c r="L29" s="466">
        <f t="shared" si="3"/>
        <v>0</v>
      </c>
      <c r="M29" s="466">
        <f t="shared" si="3"/>
        <v>0</v>
      </c>
      <c r="N29" s="466">
        <f t="shared" si="3"/>
        <v>0</v>
      </c>
      <c r="O29" s="466">
        <f t="shared" si="3"/>
        <v>0</v>
      </c>
      <c r="P29" s="466">
        <f t="shared" si="3"/>
        <v>0</v>
      </c>
      <c r="Q29" s="466">
        <f t="shared" si="3"/>
        <v>0</v>
      </c>
      <c r="R29" s="466">
        <f t="shared" si="3"/>
        <v>0</v>
      </c>
      <c r="S29" s="115"/>
    </row>
    <row r="30" spans="1:23" ht="13.15" customHeight="1" x14ac:dyDescent="0.25">
      <c r="A30" s="143"/>
      <c r="B30" s="144"/>
      <c r="C30" s="144"/>
      <c r="D30" s="144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15"/>
    </row>
    <row r="31" spans="1:23" ht="12.75" customHeight="1" thickBot="1" x14ac:dyDescent="0.35">
      <c r="A31" s="148"/>
      <c r="B31" s="149"/>
      <c r="C31" s="149"/>
      <c r="D31" s="149"/>
      <c r="E31" s="150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15"/>
    </row>
    <row r="32" spans="1:23" ht="13.5" customHeight="1" thickBot="1" x14ac:dyDescent="0.3">
      <c r="A32" s="470" t="s">
        <v>26</v>
      </c>
      <c r="B32" s="470"/>
      <c r="C32" s="470"/>
      <c r="D32" s="470"/>
      <c r="E32" s="465" t="s">
        <v>33</v>
      </c>
      <c r="F32" s="466">
        <f t="shared" ref="F32:R32" si="4">SUM(F33:F34)</f>
        <v>666272</v>
      </c>
      <c r="G32" s="466">
        <f t="shared" si="4"/>
        <v>0</v>
      </c>
      <c r="H32" s="466">
        <f t="shared" si="4"/>
        <v>0</v>
      </c>
      <c r="I32" s="466">
        <f t="shared" si="4"/>
        <v>0</v>
      </c>
      <c r="J32" s="466">
        <f t="shared" si="4"/>
        <v>0</v>
      </c>
      <c r="K32" s="466">
        <f t="shared" si="4"/>
        <v>0</v>
      </c>
      <c r="L32" s="466">
        <f t="shared" si="4"/>
        <v>0</v>
      </c>
      <c r="M32" s="466">
        <f t="shared" si="4"/>
        <v>0</v>
      </c>
      <c r="N32" s="466">
        <f t="shared" si="4"/>
        <v>0</v>
      </c>
      <c r="O32" s="466">
        <f t="shared" si="4"/>
        <v>0</v>
      </c>
      <c r="P32" s="466">
        <f t="shared" si="4"/>
        <v>666272</v>
      </c>
      <c r="Q32" s="466">
        <f t="shared" si="4"/>
        <v>0</v>
      </c>
      <c r="R32" s="466">
        <f t="shared" si="4"/>
        <v>0</v>
      </c>
      <c r="S32" s="115"/>
    </row>
    <row r="33" spans="1:21" s="2" customFormat="1" ht="25.5" x14ac:dyDescent="0.25">
      <c r="A33" s="143"/>
      <c r="B33" s="166" t="s">
        <v>26</v>
      </c>
      <c r="C33" s="166" t="s">
        <v>22</v>
      </c>
      <c r="D33" s="166" t="s">
        <v>22</v>
      </c>
      <c r="E33" s="171" t="s">
        <v>350</v>
      </c>
      <c r="F33" s="172">
        <f>SUM(G33:R33)</f>
        <v>666272</v>
      </c>
      <c r="G33" s="168"/>
      <c r="H33" s="170"/>
      <c r="I33" s="170"/>
      <c r="J33" s="170"/>
      <c r="K33" s="170"/>
      <c r="L33" s="170"/>
      <c r="M33" s="170"/>
      <c r="N33" s="170"/>
      <c r="O33" s="173"/>
      <c r="P33" s="174">
        <v>666272</v>
      </c>
      <c r="Q33" s="172"/>
      <c r="R33" s="170"/>
      <c r="S33" s="175"/>
      <c r="T33" s="176"/>
      <c r="U33" s="176"/>
    </row>
    <row r="34" spans="1:21" ht="13.5" customHeight="1" thickBot="1" x14ac:dyDescent="0.35">
      <c r="A34" s="148"/>
      <c r="B34" s="149"/>
      <c r="C34" s="149"/>
      <c r="D34" s="149"/>
      <c r="E34" s="150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15"/>
    </row>
    <row r="35" spans="1:21" ht="27.75" thickBot="1" x14ac:dyDescent="0.3">
      <c r="A35" s="470" t="s">
        <v>34</v>
      </c>
      <c r="B35" s="470"/>
      <c r="C35" s="470"/>
      <c r="D35" s="470"/>
      <c r="E35" s="473" t="s">
        <v>35</v>
      </c>
      <c r="F35" s="466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115"/>
    </row>
    <row r="36" spans="1:21" ht="12.75" customHeight="1" x14ac:dyDescent="0.25">
      <c r="A36" s="143"/>
      <c r="B36" s="144"/>
      <c r="C36" s="144"/>
      <c r="D36" s="144"/>
      <c r="E36" s="145"/>
      <c r="F36" s="177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8"/>
    </row>
    <row r="37" spans="1:21" ht="12.75" customHeight="1" thickBot="1" x14ac:dyDescent="0.35">
      <c r="A37" s="148"/>
      <c r="B37" s="149"/>
      <c r="C37" s="149"/>
      <c r="D37" s="149"/>
      <c r="E37" s="150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15"/>
    </row>
    <row r="38" spans="1:21" ht="14.25" thickBot="1" x14ac:dyDescent="0.3">
      <c r="A38" s="470" t="s">
        <v>36</v>
      </c>
      <c r="B38" s="470"/>
      <c r="C38" s="470"/>
      <c r="D38" s="470"/>
      <c r="E38" s="474" t="s">
        <v>37</v>
      </c>
      <c r="F38" s="466">
        <f t="shared" ref="F38:R38" si="5">SUM(F39:F40)</f>
        <v>0</v>
      </c>
      <c r="G38" s="466">
        <f t="shared" si="5"/>
        <v>0</v>
      </c>
      <c r="H38" s="466">
        <f t="shared" si="5"/>
        <v>0</v>
      </c>
      <c r="I38" s="466">
        <f t="shared" si="5"/>
        <v>0</v>
      </c>
      <c r="J38" s="466">
        <f t="shared" si="5"/>
        <v>0</v>
      </c>
      <c r="K38" s="466">
        <f t="shared" si="5"/>
        <v>0</v>
      </c>
      <c r="L38" s="466">
        <f t="shared" si="5"/>
        <v>0</v>
      </c>
      <c r="M38" s="466">
        <f t="shared" si="5"/>
        <v>0</v>
      </c>
      <c r="N38" s="466">
        <f t="shared" si="5"/>
        <v>0</v>
      </c>
      <c r="O38" s="466">
        <f t="shared" si="5"/>
        <v>0</v>
      </c>
      <c r="P38" s="466">
        <f t="shared" si="5"/>
        <v>0</v>
      </c>
      <c r="Q38" s="466">
        <f t="shared" si="5"/>
        <v>0</v>
      </c>
      <c r="R38" s="466">
        <f t="shared" si="5"/>
        <v>0</v>
      </c>
      <c r="S38" s="115"/>
    </row>
    <row r="39" spans="1:21" ht="12.75" customHeight="1" x14ac:dyDescent="0.3">
      <c r="A39" s="143"/>
      <c r="B39" s="144"/>
      <c r="C39" s="144"/>
      <c r="D39" s="144"/>
      <c r="E39" s="145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15"/>
    </row>
    <row r="40" spans="1:21" ht="13.5" customHeight="1" thickBot="1" x14ac:dyDescent="0.35">
      <c r="A40" s="152"/>
      <c r="B40" s="153"/>
      <c r="C40" s="153"/>
      <c r="D40" s="153"/>
      <c r="E40" s="179"/>
      <c r="F40" s="164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15"/>
    </row>
    <row r="41" spans="1:21" ht="15" customHeight="1" thickBot="1" x14ac:dyDescent="0.3">
      <c r="A41" s="475"/>
      <c r="B41" s="475"/>
      <c r="C41" s="475"/>
      <c r="D41" s="475"/>
      <c r="E41" s="476" t="s">
        <v>38</v>
      </c>
      <c r="F41" s="469">
        <f t="shared" ref="F41:R41" si="6">+F8+F11+F17+F21+F24+F29+F32+F35+F38</f>
        <v>5667333.290000001</v>
      </c>
      <c r="G41" s="469">
        <f t="shared" si="6"/>
        <v>2015889.78</v>
      </c>
      <c r="H41" s="469">
        <f t="shared" si="6"/>
        <v>410828.82</v>
      </c>
      <c r="I41" s="469">
        <f t="shared" si="6"/>
        <v>302601.89</v>
      </c>
      <c r="J41" s="469">
        <f t="shared" si="6"/>
        <v>276446.90999999997</v>
      </c>
      <c r="K41" s="469">
        <f t="shared" si="6"/>
        <v>240005.74</v>
      </c>
      <c r="L41" s="469">
        <f t="shared" si="6"/>
        <v>253872.61</v>
      </c>
      <c r="M41" s="469">
        <f t="shared" si="6"/>
        <v>299178.71999999997</v>
      </c>
      <c r="N41" s="469">
        <f t="shared" si="6"/>
        <v>253456.41999999998</v>
      </c>
      <c r="O41" s="469">
        <f t="shared" si="6"/>
        <v>238825.74</v>
      </c>
      <c r="P41" s="469">
        <f t="shared" si="6"/>
        <v>916308.9</v>
      </c>
      <c r="Q41" s="469">
        <f t="shared" si="6"/>
        <v>216742.12</v>
      </c>
      <c r="R41" s="469">
        <f t="shared" si="6"/>
        <v>243175.64</v>
      </c>
      <c r="S41" s="115"/>
    </row>
    <row r="42" spans="1:21" ht="15" thickBot="1" x14ac:dyDescent="0.35">
      <c r="A42" s="138"/>
      <c r="B42" s="3"/>
      <c r="C42" s="3"/>
      <c r="D42" s="3"/>
      <c r="E42" s="181"/>
      <c r="F42" s="18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83"/>
      <c r="T42" s="184"/>
      <c r="U42" s="184"/>
    </row>
    <row r="43" spans="1:21" ht="15.75" thickBot="1" x14ac:dyDescent="0.3">
      <c r="A43" s="618" t="s">
        <v>39</v>
      </c>
      <c r="B43" s="619"/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20"/>
      <c r="S43" s="115"/>
    </row>
    <row r="44" spans="1:21" ht="14.45" customHeight="1" thickBot="1" x14ac:dyDescent="0.3">
      <c r="A44" s="621" t="s">
        <v>2</v>
      </c>
      <c r="B44" s="622"/>
      <c r="C44" s="622"/>
      <c r="D44" s="623"/>
      <c r="E44" s="185" t="s">
        <v>40</v>
      </c>
      <c r="F44" s="186" t="s">
        <v>41</v>
      </c>
      <c r="G44" s="141" t="s">
        <v>5</v>
      </c>
      <c r="H44" s="141" t="s">
        <v>6</v>
      </c>
      <c r="I44" s="141" t="s">
        <v>7</v>
      </c>
      <c r="J44" s="141" t="s">
        <v>8</v>
      </c>
      <c r="K44" s="141" t="s">
        <v>9</v>
      </c>
      <c r="L44" s="141" t="s">
        <v>10</v>
      </c>
      <c r="M44" s="141" t="s">
        <v>11</v>
      </c>
      <c r="N44" s="141" t="s">
        <v>12</v>
      </c>
      <c r="O44" s="141" t="s">
        <v>13</v>
      </c>
      <c r="P44" s="141" t="s">
        <v>14</v>
      </c>
      <c r="Q44" s="141" t="s">
        <v>15</v>
      </c>
      <c r="R44" s="141" t="s">
        <v>16</v>
      </c>
      <c r="T44" s="184"/>
      <c r="U44" s="184"/>
    </row>
    <row r="45" spans="1:21" ht="14.45" customHeight="1" x14ac:dyDescent="0.25">
      <c r="A45" s="624"/>
      <c r="B45" s="624"/>
      <c r="C45" s="624"/>
      <c r="D45" s="624"/>
      <c r="E45" s="477" t="s">
        <v>17</v>
      </c>
      <c r="F45" s="478">
        <f t="shared" ref="F45:F50" si="7">SUM(G45:R45)</f>
        <v>0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187"/>
    </row>
    <row r="46" spans="1:21" ht="14.45" customHeight="1" x14ac:dyDescent="0.25">
      <c r="A46" s="625" t="s">
        <v>18</v>
      </c>
      <c r="B46" s="625"/>
      <c r="C46" s="625"/>
      <c r="D46" s="625"/>
      <c r="E46" s="188" t="s">
        <v>42</v>
      </c>
      <c r="F46" s="156">
        <f t="shared" si="7"/>
        <v>0</v>
      </c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57"/>
      <c r="T46" s="158"/>
      <c r="U46" s="158"/>
    </row>
    <row r="47" spans="1:21" ht="14.45" customHeight="1" x14ac:dyDescent="0.25">
      <c r="A47" s="602" t="s">
        <v>20</v>
      </c>
      <c r="B47" s="602"/>
      <c r="C47" s="602"/>
      <c r="D47" s="602"/>
      <c r="E47" s="190" t="s">
        <v>21</v>
      </c>
      <c r="F47" s="156">
        <f t="shared" si="7"/>
        <v>0</v>
      </c>
      <c r="G47" s="191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7"/>
      <c r="T47" s="158"/>
      <c r="U47" s="158"/>
    </row>
    <row r="48" spans="1:21" ht="14.45" customHeight="1" x14ac:dyDescent="0.25">
      <c r="A48" s="602" t="s">
        <v>22</v>
      </c>
      <c r="B48" s="602"/>
      <c r="C48" s="602"/>
      <c r="D48" s="602"/>
      <c r="E48" s="190" t="s">
        <v>23</v>
      </c>
      <c r="F48" s="156">
        <f t="shared" si="7"/>
        <v>0</v>
      </c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  <c r="T48" s="158"/>
      <c r="U48" s="158"/>
    </row>
    <row r="49" spans="1:21" ht="14.45" customHeight="1" x14ac:dyDescent="0.25">
      <c r="A49" s="602" t="s">
        <v>24</v>
      </c>
      <c r="B49" s="602"/>
      <c r="C49" s="602"/>
      <c r="D49" s="602"/>
      <c r="E49" s="190" t="s">
        <v>43</v>
      </c>
      <c r="F49" s="156">
        <f t="shared" si="7"/>
        <v>4972020.2100000009</v>
      </c>
      <c r="G49" s="156">
        <f t="shared" ref="G49:R49" si="8">G17</f>
        <v>2012759</v>
      </c>
      <c r="H49" s="156">
        <f t="shared" si="8"/>
        <v>408303.62</v>
      </c>
      <c r="I49" s="156">
        <f t="shared" si="8"/>
        <v>301388</v>
      </c>
      <c r="J49" s="156">
        <f t="shared" si="8"/>
        <v>274068</v>
      </c>
      <c r="K49" s="156">
        <f t="shared" si="8"/>
        <v>238224.09</v>
      </c>
      <c r="L49" s="156">
        <f t="shared" si="8"/>
        <v>251469.37</v>
      </c>
      <c r="M49" s="156">
        <f t="shared" si="8"/>
        <v>294910</v>
      </c>
      <c r="N49" s="156">
        <f t="shared" si="8"/>
        <v>251330.34</v>
      </c>
      <c r="O49" s="156">
        <f t="shared" si="8"/>
        <v>237430.39999999999</v>
      </c>
      <c r="P49" s="156">
        <f t="shared" si="8"/>
        <v>248028.24</v>
      </c>
      <c r="Q49" s="156">
        <f t="shared" si="8"/>
        <v>215526.62</v>
      </c>
      <c r="R49" s="156">
        <f t="shared" si="8"/>
        <v>238582.53</v>
      </c>
      <c r="S49" s="157"/>
      <c r="T49" s="158"/>
      <c r="U49" s="158"/>
    </row>
    <row r="50" spans="1:21" ht="14.45" customHeight="1" x14ac:dyDescent="0.25">
      <c r="A50" s="602" t="s">
        <v>27</v>
      </c>
      <c r="B50" s="602"/>
      <c r="C50" s="602"/>
      <c r="D50" s="602"/>
      <c r="E50" s="190" t="s">
        <v>28</v>
      </c>
      <c r="F50" s="156">
        <f t="shared" si="7"/>
        <v>1298.79</v>
      </c>
      <c r="G50" s="156">
        <f t="shared" ref="G50:R50" si="9">G21</f>
        <v>1210</v>
      </c>
      <c r="H50" s="156">
        <f t="shared" si="9"/>
        <v>0</v>
      </c>
      <c r="I50" s="156">
        <f t="shared" si="9"/>
        <v>0</v>
      </c>
      <c r="J50" s="156">
        <f t="shared" si="9"/>
        <v>0</v>
      </c>
      <c r="K50" s="156">
        <f t="shared" si="9"/>
        <v>0</v>
      </c>
      <c r="L50" s="156">
        <f t="shared" si="9"/>
        <v>0</v>
      </c>
      <c r="M50" s="156">
        <f t="shared" si="9"/>
        <v>0</v>
      </c>
      <c r="N50" s="156">
        <f t="shared" si="9"/>
        <v>0</v>
      </c>
      <c r="O50" s="156">
        <f t="shared" si="9"/>
        <v>0</v>
      </c>
      <c r="P50" s="156">
        <f t="shared" si="9"/>
        <v>0</v>
      </c>
      <c r="Q50" s="156">
        <f t="shared" si="9"/>
        <v>0</v>
      </c>
      <c r="R50" s="156">
        <f t="shared" si="9"/>
        <v>88.79</v>
      </c>
      <c r="S50" s="157"/>
      <c r="T50" s="158"/>
      <c r="U50" s="158"/>
    </row>
    <row r="51" spans="1:21" ht="14.45" customHeight="1" x14ac:dyDescent="0.25">
      <c r="A51" s="602" t="s">
        <v>29</v>
      </c>
      <c r="B51" s="602"/>
      <c r="C51" s="602"/>
      <c r="D51" s="602"/>
      <c r="E51" s="192" t="s">
        <v>30</v>
      </c>
      <c r="F51" s="156">
        <f>SUM(G51:R51)</f>
        <v>27742.29</v>
      </c>
      <c r="G51" s="156">
        <f t="shared" ref="G51:R51" si="10">G24</f>
        <v>1920.78</v>
      </c>
      <c r="H51" s="156">
        <f t="shared" si="10"/>
        <v>2525.1999999999998</v>
      </c>
      <c r="I51" s="156">
        <f t="shared" si="10"/>
        <v>1213.8900000000001</v>
      </c>
      <c r="J51" s="156">
        <f t="shared" si="10"/>
        <v>2378.91</v>
      </c>
      <c r="K51" s="156">
        <f t="shared" si="10"/>
        <v>1781.65</v>
      </c>
      <c r="L51" s="156">
        <f t="shared" si="10"/>
        <v>2403.2399999999998</v>
      </c>
      <c r="M51" s="156">
        <f t="shared" si="10"/>
        <v>4268.7199999999993</v>
      </c>
      <c r="N51" s="156">
        <f t="shared" si="10"/>
        <v>2126.08</v>
      </c>
      <c r="O51" s="156">
        <f t="shared" si="10"/>
        <v>1395.34</v>
      </c>
      <c r="P51" s="156">
        <f t="shared" si="10"/>
        <v>2008.66</v>
      </c>
      <c r="Q51" s="156">
        <f t="shared" si="10"/>
        <v>1215.5</v>
      </c>
      <c r="R51" s="156">
        <f t="shared" si="10"/>
        <v>4504.32</v>
      </c>
      <c r="S51" s="157"/>
      <c r="T51" s="158"/>
      <c r="U51" s="158"/>
    </row>
    <row r="52" spans="1:21" ht="14.45" customHeight="1" x14ac:dyDescent="0.25">
      <c r="A52" s="602" t="s">
        <v>31</v>
      </c>
      <c r="B52" s="602"/>
      <c r="C52" s="602"/>
      <c r="D52" s="602"/>
      <c r="E52" s="192" t="s">
        <v>44</v>
      </c>
      <c r="F52" s="156">
        <f>SUM(G52:R52)</f>
        <v>0</v>
      </c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7"/>
      <c r="T52" s="158"/>
      <c r="U52" s="158"/>
    </row>
    <row r="53" spans="1:21" ht="14.45" customHeight="1" x14ac:dyDescent="0.25">
      <c r="A53" s="602" t="s">
        <v>26</v>
      </c>
      <c r="B53" s="602"/>
      <c r="C53" s="602"/>
      <c r="D53" s="602"/>
      <c r="E53" s="192" t="s">
        <v>45</v>
      </c>
      <c r="F53" s="156">
        <f>SUM(G53:R53)</f>
        <v>666272</v>
      </c>
      <c r="G53" s="156">
        <f>G33</f>
        <v>0</v>
      </c>
      <c r="H53" s="156">
        <f t="shared" ref="H53:R53" si="11">H33</f>
        <v>0</v>
      </c>
      <c r="I53" s="156">
        <f t="shared" si="11"/>
        <v>0</v>
      </c>
      <c r="J53" s="156">
        <f t="shared" si="11"/>
        <v>0</v>
      </c>
      <c r="K53" s="156">
        <f t="shared" si="11"/>
        <v>0</v>
      </c>
      <c r="L53" s="156">
        <f t="shared" si="11"/>
        <v>0</v>
      </c>
      <c r="M53" s="156">
        <f t="shared" si="11"/>
        <v>0</v>
      </c>
      <c r="N53" s="156">
        <f t="shared" si="11"/>
        <v>0</v>
      </c>
      <c r="O53" s="156">
        <f t="shared" si="11"/>
        <v>0</v>
      </c>
      <c r="P53" s="156">
        <f t="shared" si="11"/>
        <v>666272</v>
      </c>
      <c r="Q53" s="156">
        <f t="shared" si="11"/>
        <v>0</v>
      </c>
      <c r="R53" s="156">
        <f t="shared" si="11"/>
        <v>0</v>
      </c>
      <c r="S53" s="157"/>
      <c r="T53" s="158"/>
      <c r="U53" s="158"/>
    </row>
    <row r="54" spans="1:21" ht="14.45" customHeight="1" x14ac:dyDescent="0.25">
      <c r="A54" s="602" t="s">
        <v>34</v>
      </c>
      <c r="B54" s="602"/>
      <c r="C54" s="602"/>
      <c r="D54" s="602"/>
      <c r="E54" s="192" t="s">
        <v>46</v>
      </c>
      <c r="F54" s="156">
        <f>SUM(G54:R54)</f>
        <v>0</v>
      </c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7"/>
      <c r="T54" s="158"/>
      <c r="U54" s="158"/>
    </row>
    <row r="55" spans="1:21" ht="14.45" customHeight="1" thickBot="1" x14ac:dyDescent="0.3">
      <c r="A55" s="603" t="s">
        <v>36</v>
      </c>
      <c r="B55" s="603"/>
      <c r="C55" s="603"/>
      <c r="D55" s="603"/>
      <c r="E55" s="193" t="s">
        <v>37</v>
      </c>
      <c r="F55" s="156">
        <f>SUM(G55:R55)</f>
        <v>0</v>
      </c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94"/>
      <c r="S55" s="157"/>
      <c r="T55" s="158"/>
      <c r="U55" s="158"/>
    </row>
    <row r="56" spans="1:21" ht="24.6" customHeight="1" thickBot="1" x14ac:dyDescent="0.3">
      <c r="A56" s="599"/>
      <c r="B56" s="600"/>
      <c r="C56" s="600"/>
      <c r="D56" s="601"/>
      <c r="E56" s="476" t="s">
        <v>38</v>
      </c>
      <c r="F56" s="480">
        <f>SUM(F45:F55)</f>
        <v>5667333.290000001</v>
      </c>
      <c r="G56" s="481">
        <f t="shared" ref="G56:R56" si="12">SUM(G45:G55)</f>
        <v>2015889.78</v>
      </c>
      <c r="H56" s="481">
        <f>SUM(H45:H55)</f>
        <v>410828.82</v>
      </c>
      <c r="I56" s="481">
        <f t="shared" si="12"/>
        <v>302601.89</v>
      </c>
      <c r="J56" s="481">
        <f t="shared" si="12"/>
        <v>276446.90999999997</v>
      </c>
      <c r="K56" s="481">
        <f t="shared" si="12"/>
        <v>240005.74</v>
      </c>
      <c r="L56" s="481">
        <f t="shared" si="12"/>
        <v>253872.61</v>
      </c>
      <c r="M56" s="481">
        <f t="shared" si="12"/>
        <v>299178.71999999997</v>
      </c>
      <c r="N56" s="481">
        <f t="shared" si="12"/>
        <v>253456.41999999998</v>
      </c>
      <c r="O56" s="481">
        <f t="shared" si="12"/>
        <v>238825.74</v>
      </c>
      <c r="P56" s="481">
        <f t="shared" si="12"/>
        <v>916308.9</v>
      </c>
      <c r="Q56" s="481">
        <f t="shared" si="12"/>
        <v>216742.12</v>
      </c>
      <c r="R56" s="466">
        <f t="shared" si="12"/>
        <v>243175.64</v>
      </c>
      <c r="T56" s="184"/>
      <c r="U56" s="184"/>
    </row>
    <row r="57" spans="1:21" ht="14.25" x14ac:dyDescent="0.3">
      <c r="E57" s="139"/>
      <c r="F57" s="115"/>
      <c r="J57" s="115"/>
      <c r="T57" s="184"/>
      <c r="U57" s="184"/>
    </row>
    <row r="58" spans="1:21" ht="14.25" x14ac:dyDescent="0.3">
      <c r="F58" s="195"/>
      <c r="G58" s="115"/>
      <c r="T58" s="184"/>
      <c r="U58" s="184"/>
    </row>
    <row r="59" spans="1:21" ht="14.25" x14ac:dyDescent="0.3">
      <c r="E59" s="139"/>
      <c r="F59" s="115"/>
      <c r="G59" s="115"/>
      <c r="T59" s="184"/>
      <c r="U59" s="184"/>
    </row>
    <row r="60" spans="1:21" ht="14.25" x14ac:dyDescent="0.3">
      <c r="E60" s="139"/>
      <c r="F60" s="196"/>
      <c r="G60" s="115"/>
      <c r="T60" s="184"/>
      <c r="U60" s="184"/>
    </row>
    <row r="61" spans="1:21" ht="14.25" x14ac:dyDescent="0.3">
      <c r="E61" s="139"/>
      <c r="F61" s="115"/>
      <c r="T61" s="184"/>
      <c r="U61" s="184"/>
    </row>
    <row r="62" spans="1:21" ht="14.25" x14ac:dyDescent="0.3">
      <c r="E62" s="139"/>
      <c r="F62" s="182"/>
      <c r="T62" s="184"/>
      <c r="U62" s="184"/>
    </row>
    <row r="63" spans="1:21" ht="14.25" x14ac:dyDescent="0.3">
      <c r="E63" s="139"/>
      <c r="F63" s="115"/>
      <c r="T63" s="184"/>
      <c r="U63" s="184"/>
    </row>
    <row r="64" spans="1:21" ht="14.25" x14ac:dyDescent="0.3">
      <c r="E64" s="139"/>
      <c r="T64" s="184"/>
      <c r="U64" s="184"/>
    </row>
    <row r="65" spans="5:21" ht="14.25" x14ac:dyDescent="0.3">
      <c r="E65" s="139"/>
      <c r="T65" s="184"/>
      <c r="U65" s="184"/>
    </row>
    <row r="66" spans="5:21" ht="14.25" x14ac:dyDescent="0.3">
      <c r="E66" s="139"/>
      <c r="T66" s="184"/>
      <c r="U66" s="184"/>
    </row>
    <row r="67" spans="5:21" ht="14.25" x14ac:dyDescent="0.3">
      <c r="E67" s="139"/>
      <c r="T67" s="184"/>
      <c r="U67" s="184"/>
    </row>
    <row r="68" spans="5:21" ht="14.25" x14ac:dyDescent="0.3">
      <c r="E68" s="139"/>
      <c r="T68" s="184"/>
      <c r="U68" s="184"/>
    </row>
    <row r="69" spans="5:21" ht="14.25" x14ac:dyDescent="0.3">
      <c r="E69" s="139"/>
      <c r="T69" s="184"/>
      <c r="U69" s="184"/>
    </row>
    <row r="70" spans="5:21" ht="14.25" x14ac:dyDescent="0.3">
      <c r="E70" s="139"/>
      <c r="T70" s="184"/>
      <c r="U70" s="184"/>
    </row>
    <row r="71" spans="5:21" ht="14.25" x14ac:dyDescent="0.3">
      <c r="E71" s="139"/>
    </row>
    <row r="72" spans="5:21" ht="15.75" customHeight="1" x14ac:dyDescent="0.3">
      <c r="E72" s="139"/>
    </row>
    <row r="73" spans="5:21" ht="14.25" x14ac:dyDescent="0.3">
      <c r="E73" s="139"/>
    </row>
    <row r="74" spans="5:21" ht="14.25" x14ac:dyDescent="0.3">
      <c r="E74" s="139"/>
    </row>
    <row r="75" spans="5:21" ht="14.25" x14ac:dyDescent="0.3">
      <c r="E75" s="139"/>
    </row>
    <row r="76" spans="5:21" ht="14.25" x14ac:dyDescent="0.3">
      <c r="E76" s="139"/>
    </row>
    <row r="77" spans="5:21" ht="14.25" x14ac:dyDescent="0.3">
      <c r="E77" s="139"/>
    </row>
    <row r="78" spans="5:21" ht="14.25" x14ac:dyDescent="0.3">
      <c r="E78" s="139"/>
    </row>
    <row r="79" spans="5:21" ht="14.25" x14ac:dyDescent="0.3">
      <c r="E79" s="139"/>
    </row>
    <row r="80" spans="5:21" ht="14.25" x14ac:dyDescent="0.3">
      <c r="E80" s="139"/>
    </row>
    <row r="81" spans="5:5" ht="14.25" x14ac:dyDescent="0.3">
      <c r="E81" s="139"/>
    </row>
    <row r="82" spans="5:5" ht="14.25" x14ac:dyDescent="0.3">
      <c r="E82" s="139"/>
    </row>
    <row r="83" spans="5:5" ht="14.25" x14ac:dyDescent="0.3">
      <c r="E83" s="139"/>
    </row>
    <row r="84" spans="5:5" ht="14.25" x14ac:dyDescent="0.3">
      <c r="E84" s="139"/>
    </row>
    <row r="85" spans="5:5" ht="14.25" x14ac:dyDescent="0.3">
      <c r="E85" s="139"/>
    </row>
    <row r="86" spans="5:5" ht="14.25" x14ac:dyDescent="0.3">
      <c r="E86" s="139"/>
    </row>
    <row r="87" spans="5:5" ht="14.25" x14ac:dyDescent="0.3">
      <c r="E87" s="139"/>
    </row>
    <row r="88" spans="5:5" ht="14.25" x14ac:dyDescent="0.3">
      <c r="E88" s="139"/>
    </row>
    <row r="89" spans="5:5" ht="14.25" x14ac:dyDescent="0.3">
      <c r="E89" s="139"/>
    </row>
    <row r="90" spans="5:5" ht="14.25" x14ac:dyDescent="0.3">
      <c r="E90" s="139"/>
    </row>
    <row r="91" spans="5:5" ht="14.25" x14ac:dyDescent="0.3">
      <c r="E91" s="139"/>
    </row>
    <row r="92" spans="5:5" ht="14.25" x14ac:dyDescent="0.3">
      <c r="E92" s="139"/>
    </row>
    <row r="93" spans="5:5" ht="14.25" x14ac:dyDescent="0.3">
      <c r="E93" s="139"/>
    </row>
    <row r="94" spans="5:5" ht="14.25" x14ac:dyDescent="0.3">
      <c r="E94" s="139"/>
    </row>
  </sheetData>
  <mergeCells count="19">
    <mergeCell ref="A49:D49"/>
    <mergeCell ref="A1:R1"/>
    <mergeCell ref="A2:R2"/>
    <mergeCell ref="A4:E4"/>
    <mergeCell ref="G5:R5"/>
    <mergeCell ref="A6:D7"/>
    <mergeCell ref="A43:R43"/>
    <mergeCell ref="A44:D44"/>
    <mergeCell ref="A45:D45"/>
    <mergeCell ref="A46:D46"/>
    <mergeCell ref="A47:D47"/>
    <mergeCell ref="A48:D48"/>
    <mergeCell ref="A56:D56"/>
    <mergeCell ref="A50:D50"/>
    <mergeCell ref="A51:D51"/>
    <mergeCell ref="A52:D52"/>
    <mergeCell ref="A53:D53"/>
    <mergeCell ref="A54:D54"/>
    <mergeCell ref="A55:D55"/>
  </mergeCells>
  <printOptions horizontalCentered="1" verticalCentered="1"/>
  <pageMargins left="0.59055118110236227" right="0.39370078740157483" top="0.43307086614173229" bottom="0.31496062992125984" header="0.43307086614173229" footer="0.6692913385826772"/>
  <pageSetup paperSize="5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106"/>
  <sheetViews>
    <sheetView showGridLines="0" zoomScaleNormal="100" zoomScaleSheetLayoutView="100" workbookViewId="0">
      <selection activeCell="A5" sqref="A5:E5"/>
    </sheetView>
  </sheetViews>
  <sheetFormatPr baseColWidth="10" defaultColWidth="11.42578125" defaultRowHeight="14.25" x14ac:dyDescent="0.3"/>
  <cols>
    <col min="1" max="3" width="5.85546875" style="114" customWidth="1"/>
    <col min="4" max="4" width="38.7109375" style="1" customWidth="1"/>
    <col min="5" max="5" width="14" style="1" customWidth="1"/>
    <col min="6" max="6" width="11.42578125" style="1" customWidth="1"/>
    <col min="7" max="7" width="11.85546875" style="1" customWidth="1"/>
    <col min="8" max="8" width="11.5703125" style="1" customWidth="1"/>
    <col min="9" max="9" width="14.5703125" style="1" customWidth="1"/>
    <col min="10" max="10" width="13.28515625" style="1" customWidth="1"/>
    <col min="11" max="11" width="11.42578125" style="1" bestFit="1" customWidth="1"/>
    <col min="12" max="12" width="11.42578125" style="1" customWidth="1"/>
    <col min="13" max="13" width="12" style="1" customWidth="1"/>
    <col min="14" max="15" width="11.7109375" style="1" customWidth="1"/>
    <col min="16" max="16" width="11.42578125" style="1" customWidth="1"/>
    <col min="17" max="17" width="11.7109375" style="1" customWidth="1"/>
    <col min="18" max="16384" width="11.42578125" style="1"/>
  </cols>
  <sheetData>
    <row r="1" spans="1:22" ht="19.5" customHeight="1" x14ac:dyDescent="0.25">
      <c r="A1" s="907" t="s">
        <v>101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4"/>
      <c r="S1" s="4"/>
      <c r="T1" s="4"/>
      <c r="U1" s="4"/>
      <c r="V1" s="4"/>
    </row>
    <row r="2" spans="1:22" ht="18.75" customHeight="1" x14ac:dyDescent="0.25">
      <c r="A2" s="950" t="s">
        <v>305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5"/>
      <c r="S2" s="5"/>
      <c r="T2" s="5"/>
      <c r="U2" s="5"/>
      <c r="V2" s="5"/>
    </row>
    <row r="3" spans="1:22" ht="13.5" customHeight="1" thickBot="1" x14ac:dyDescent="0.35">
      <c r="A3" s="6"/>
      <c r="B3" s="6"/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16.5" x14ac:dyDescent="0.3">
      <c r="A4" s="9" t="s">
        <v>102</v>
      </c>
      <c r="B4" s="10"/>
      <c r="C4" s="10"/>
      <c r="D4" s="457"/>
      <c r="E4" s="11"/>
      <c r="F4" s="11"/>
      <c r="G4" s="11"/>
      <c r="H4" s="11"/>
      <c r="I4" s="951" t="s">
        <v>353</v>
      </c>
      <c r="J4" s="951"/>
      <c r="K4" s="951"/>
      <c r="L4" s="951"/>
      <c r="M4" s="951"/>
      <c r="N4" s="951"/>
      <c r="O4" s="951"/>
      <c r="P4" s="951"/>
      <c r="Q4" s="952"/>
    </row>
    <row r="5" spans="1:22" ht="17.25" thickBot="1" x14ac:dyDescent="0.3">
      <c r="A5" s="953" t="s">
        <v>415</v>
      </c>
      <c r="B5" s="954"/>
      <c r="C5" s="954"/>
      <c r="D5" s="954"/>
      <c r="E5" s="95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22" ht="23.45" customHeight="1" thickBot="1" x14ac:dyDescent="0.3">
      <c r="A6" s="912" t="s">
        <v>103</v>
      </c>
      <c r="B6" s="913"/>
      <c r="C6" s="914"/>
      <c r="D6" s="17" t="s">
        <v>104</v>
      </c>
      <c r="E6" s="18" t="s">
        <v>41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20" t="s">
        <v>13</v>
      </c>
      <c r="O6" s="19" t="s">
        <v>14</v>
      </c>
      <c r="P6" s="19" t="s">
        <v>15</v>
      </c>
      <c r="Q6" s="19" t="s">
        <v>16</v>
      </c>
    </row>
    <row r="7" spans="1:22" ht="18.75" customHeight="1" thickBot="1" x14ac:dyDescent="0.3">
      <c r="A7" s="21">
        <v>1000</v>
      </c>
      <c r="B7" s="22"/>
      <c r="C7" s="555"/>
      <c r="D7" s="24" t="s">
        <v>105</v>
      </c>
      <c r="E7" s="25">
        <f>SUM(E8:E17)</f>
        <v>1504347.9501999998</v>
      </c>
      <c r="F7" s="25">
        <f t="shared" ref="F7:Q7" si="0">SUM(F8:F17)</f>
        <v>120273.54</v>
      </c>
      <c r="G7" s="25">
        <f t="shared" si="0"/>
        <v>95555.231799999994</v>
      </c>
      <c r="H7" s="25">
        <f t="shared" si="0"/>
        <v>170727.06339999998</v>
      </c>
      <c r="I7" s="25">
        <f t="shared" si="0"/>
        <v>98965.051800000001</v>
      </c>
      <c r="J7" s="25">
        <f t="shared" si="0"/>
        <v>120706.07399999999</v>
      </c>
      <c r="K7" s="25">
        <f t="shared" si="0"/>
        <v>99256.0818</v>
      </c>
      <c r="L7" s="25">
        <f t="shared" si="0"/>
        <v>121064.93399999999</v>
      </c>
      <c r="M7" s="25">
        <f t="shared" si="0"/>
        <v>194115.86180000001</v>
      </c>
      <c r="N7" s="25">
        <f t="shared" si="0"/>
        <v>120041.6118</v>
      </c>
      <c r="O7" s="25">
        <f t="shared" si="0"/>
        <v>100856.07399999999</v>
      </c>
      <c r="P7" s="25">
        <f t="shared" si="0"/>
        <v>119494.12180000001</v>
      </c>
      <c r="Q7" s="25">
        <f t="shared" si="0"/>
        <v>143292.304</v>
      </c>
      <c r="S7" s="26"/>
    </row>
    <row r="8" spans="1:22" s="2" customFormat="1" ht="13.5" customHeight="1" x14ac:dyDescent="0.25">
      <c r="A8" s="27">
        <v>1100</v>
      </c>
      <c r="B8" s="28">
        <v>113</v>
      </c>
      <c r="C8" s="29">
        <v>11301</v>
      </c>
      <c r="D8" s="30" t="s">
        <v>106</v>
      </c>
      <c r="E8" s="31">
        <f t="shared" ref="E8:E17" si="1">SUM(F8:Q8)</f>
        <v>831594.1</v>
      </c>
      <c r="F8" s="31">
        <v>70628.539999999994</v>
      </c>
      <c r="G8" s="31">
        <v>63793.52</v>
      </c>
      <c r="H8" s="31">
        <v>70628.539999999994</v>
      </c>
      <c r="I8" s="31">
        <v>68350.2</v>
      </c>
      <c r="J8" s="31">
        <f>+F8</f>
        <v>70628.539999999994</v>
      </c>
      <c r="K8" s="31">
        <f>+I8</f>
        <v>68350.2</v>
      </c>
      <c r="L8" s="31">
        <f>+F8</f>
        <v>70628.539999999994</v>
      </c>
      <c r="M8" s="31">
        <f>+F8</f>
        <v>70628.539999999994</v>
      </c>
      <c r="N8" s="31">
        <f>+I8</f>
        <v>68350.2</v>
      </c>
      <c r="O8" s="31">
        <f>+F8</f>
        <v>70628.539999999994</v>
      </c>
      <c r="P8" s="31">
        <f>+I8</f>
        <v>68350.2</v>
      </c>
      <c r="Q8" s="31">
        <f>+F8</f>
        <v>70628.539999999994</v>
      </c>
      <c r="S8" s="32"/>
    </row>
    <row r="9" spans="1:22" ht="13.5" customHeight="1" x14ac:dyDescent="0.25">
      <c r="A9" s="33">
        <v>1200</v>
      </c>
      <c r="B9" s="28">
        <v>122</v>
      </c>
      <c r="C9" s="34">
        <v>12201</v>
      </c>
      <c r="D9" s="35" t="s">
        <v>107</v>
      </c>
      <c r="E9" s="31">
        <f t="shared" si="1"/>
        <v>211296</v>
      </c>
      <c r="F9" s="31">
        <v>17608</v>
      </c>
      <c r="G9" s="31">
        <v>17608</v>
      </c>
      <c r="H9" s="31">
        <v>17608</v>
      </c>
      <c r="I9" s="31">
        <v>17608</v>
      </c>
      <c r="J9" s="31">
        <v>17608</v>
      </c>
      <c r="K9" s="31">
        <v>17608</v>
      </c>
      <c r="L9" s="31">
        <v>17608</v>
      </c>
      <c r="M9" s="31">
        <v>17608</v>
      </c>
      <c r="N9" s="31">
        <v>17608</v>
      </c>
      <c r="O9" s="31">
        <v>17608</v>
      </c>
      <c r="P9" s="31">
        <v>17608</v>
      </c>
      <c r="Q9" s="31">
        <v>17608</v>
      </c>
    </row>
    <row r="10" spans="1:22" x14ac:dyDescent="0.25">
      <c r="A10" s="33">
        <v>1300</v>
      </c>
      <c r="B10" s="28">
        <v>132</v>
      </c>
      <c r="C10" s="34">
        <v>13201</v>
      </c>
      <c r="D10" s="30" t="s">
        <v>337</v>
      </c>
      <c r="E10" s="31">
        <f t="shared" si="1"/>
        <v>5012.0049999999992</v>
      </c>
      <c r="F10" s="31">
        <f>+PP!H20</f>
        <v>171</v>
      </c>
      <c r="G10" s="31">
        <f>+PP!H15+PP!H12</f>
        <v>1146.8599999999999</v>
      </c>
      <c r="H10" s="31">
        <f>+PP!H10</f>
        <v>1479.625</v>
      </c>
      <c r="I10" s="31"/>
      <c r="J10" s="31"/>
      <c r="K10" s="31">
        <f>+PP!H13</f>
        <v>291.03000000000003</v>
      </c>
      <c r="L10" s="31">
        <f>+PP!H11</f>
        <v>358.86</v>
      </c>
      <c r="M10" s="31"/>
      <c r="N10" s="31">
        <f>+PP!H14</f>
        <v>885.56</v>
      </c>
      <c r="O10" s="31"/>
      <c r="P10" s="31">
        <f>+PP!H16</f>
        <v>679.07</v>
      </c>
      <c r="Q10" s="31"/>
      <c r="S10" s="26"/>
    </row>
    <row r="11" spans="1:22" ht="27" x14ac:dyDescent="0.25">
      <c r="A11" s="33">
        <v>1300</v>
      </c>
      <c r="B11" s="28">
        <v>132</v>
      </c>
      <c r="C11" s="34">
        <v>13202</v>
      </c>
      <c r="D11" s="30" t="s">
        <v>108</v>
      </c>
      <c r="E11" s="31">
        <f t="shared" si="1"/>
        <v>127308.70000000001</v>
      </c>
      <c r="F11" s="31"/>
      <c r="G11" s="31"/>
      <c r="H11" s="31"/>
      <c r="I11" s="31"/>
      <c r="J11" s="31"/>
      <c r="K11" s="31"/>
      <c r="L11" s="31"/>
      <c r="M11" s="31">
        <v>84872.47</v>
      </c>
      <c r="N11" s="31"/>
      <c r="O11" s="31"/>
      <c r="P11" s="31"/>
      <c r="Q11" s="31">
        <v>42436.23</v>
      </c>
      <c r="S11" s="26"/>
    </row>
    <row r="12" spans="1:22" x14ac:dyDescent="0.25">
      <c r="A12" s="33">
        <v>1400</v>
      </c>
      <c r="B12" s="28">
        <v>141</v>
      </c>
      <c r="C12" s="34">
        <v>14103</v>
      </c>
      <c r="D12" s="30" t="s">
        <v>109</v>
      </c>
      <c r="E12" s="31">
        <f t="shared" si="1"/>
        <v>141064.14520000003</v>
      </c>
      <c r="F12" s="31">
        <v>11700</v>
      </c>
      <c r="G12" s="119">
        <f>+F8*0.17</f>
        <v>12006.8518</v>
      </c>
      <c r="H12" s="119">
        <f>+G8*0.17</f>
        <v>10844.8984</v>
      </c>
      <c r="I12" s="119">
        <f t="shared" ref="I12:Q12" si="2">+H8*0.17</f>
        <v>12006.8518</v>
      </c>
      <c r="J12" s="119">
        <f t="shared" si="2"/>
        <v>11619.534</v>
      </c>
      <c r="K12" s="119">
        <f t="shared" si="2"/>
        <v>12006.8518</v>
      </c>
      <c r="L12" s="119">
        <f t="shared" si="2"/>
        <v>11619.534</v>
      </c>
      <c r="M12" s="119">
        <f t="shared" si="2"/>
        <v>12006.8518</v>
      </c>
      <c r="N12" s="119">
        <f t="shared" si="2"/>
        <v>12006.8518</v>
      </c>
      <c r="O12" s="119">
        <f t="shared" si="2"/>
        <v>11619.534</v>
      </c>
      <c r="P12" s="119">
        <f t="shared" si="2"/>
        <v>12006.8518</v>
      </c>
      <c r="Q12" s="119">
        <f t="shared" si="2"/>
        <v>11619.534</v>
      </c>
      <c r="S12" s="26"/>
    </row>
    <row r="13" spans="1:22" s="2" customFormat="1" x14ac:dyDescent="0.25">
      <c r="A13" s="33">
        <v>1400</v>
      </c>
      <c r="B13" s="28">
        <v>142</v>
      </c>
      <c r="C13" s="34">
        <v>14202</v>
      </c>
      <c r="D13" s="30" t="s">
        <v>110</v>
      </c>
      <c r="E13" s="31">
        <f t="shared" si="1"/>
        <v>49628</v>
      </c>
      <c r="F13" s="31">
        <v>8066</v>
      </c>
      <c r="G13" s="31"/>
      <c r="H13" s="31">
        <v>8066</v>
      </c>
      <c r="I13" s="31"/>
      <c r="J13" s="31">
        <v>8340</v>
      </c>
      <c r="K13" s="31"/>
      <c r="L13" s="31">
        <v>8340</v>
      </c>
      <c r="M13" s="31"/>
      <c r="N13" s="31">
        <v>8476</v>
      </c>
      <c r="O13" s="31"/>
      <c r="P13" s="31">
        <v>8340</v>
      </c>
      <c r="Q13" s="31"/>
      <c r="S13" s="32"/>
    </row>
    <row r="14" spans="1:22" s="2" customFormat="1" x14ac:dyDescent="0.25">
      <c r="A14" s="33">
        <v>1400</v>
      </c>
      <c r="B14" s="28">
        <v>143</v>
      </c>
      <c r="C14" s="34">
        <v>14301</v>
      </c>
      <c r="D14" s="30" t="s">
        <v>111</v>
      </c>
      <c r="E14" s="31">
        <f t="shared" si="1"/>
        <v>74445</v>
      </c>
      <c r="F14" s="31">
        <v>12100</v>
      </c>
      <c r="G14" s="31"/>
      <c r="H14" s="31">
        <v>12100</v>
      </c>
      <c r="I14" s="31"/>
      <c r="J14" s="31">
        <v>12510</v>
      </c>
      <c r="K14" s="31"/>
      <c r="L14" s="31">
        <v>12510</v>
      </c>
      <c r="M14" s="31"/>
      <c r="N14" s="31">
        <v>12715</v>
      </c>
      <c r="O14" s="31"/>
      <c r="P14" s="31">
        <v>12510</v>
      </c>
      <c r="Q14" s="31"/>
      <c r="S14" s="32"/>
    </row>
    <row r="15" spans="1:22" x14ac:dyDescent="0.25">
      <c r="A15" s="36">
        <v>1500</v>
      </c>
      <c r="B15" s="37">
        <v>152</v>
      </c>
      <c r="C15" s="38">
        <v>15202</v>
      </c>
      <c r="D15" s="30" t="s">
        <v>136</v>
      </c>
      <c r="E15" s="31">
        <f t="shared" si="1"/>
        <v>50000</v>
      </c>
      <c r="F15" s="31"/>
      <c r="G15" s="31"/>
      <c r="H15" s="31">
        <v>50000</v>
      </c>
      <c r="I15" s="31"/>
      <c r="J15" s="31"/>
      <c r="K15" s="31"/>
      <c r="L15" s="31"/>
      <c r="M15" s="31"/>
      <c r="N15" s="31"/>
      <c r="O15" s="31"/>
      <c r="P15" s="31"/>
      <c r="Q15" s="31"/>
      <c r="S15" s="26"/>
    </row>
    <row r="16" spans="1:22" ht="25.5" customHeight="1" x14ac:dyDescent="0.25">
      <c r="A16" s="36">
        <v>1500</v>
      </c>
      <c r="B16" s="37">
        <v>155</v>
      </c>
      <c r="C16" s="38">
        <v>15501</v>
      </c>
      <c r="D16" s="30" t="s">
        <v>112</v>
      </c>
      <c r="E16" s="31">
        <f t="shared" si="1"/>
        <v>8000</v>
      </c>
      <c r="F16" s="39"/>
      <c r="G16" s="39"/>
      <c r="H16" s="39"/>
      <c r="I16" s="39"/>
      <c r="J16" s="39"/>
      <c r="K16" s="39"/>
      <c r="L16" s="39"/>
      <c r="M16" s="39">
        <v>8000</v>
      </c>
      <c r="N16" s="39"/>
      <c r="O16" s="39"/>
      <c r="P16" s="39"/>
      <c r="Q16" s="39"/>
      <c r="S16" s="26"/>
    </row>
    <row r="17" spans="1:23" ht="18.600000000000001" customHeight="1" thickBot="1" x14ac:dyDescent="0.3">
      <c r="A17" s="40">
        <v>1700</v>
      </c>
      <c r="B17" s="41">
        <v>171</v>
      </c>
      <c r="C17" s="42">
        <v>17101</v>
      </c>
      <c r="D17" s="43" t="s">
        <v>312</v>
      </c>
      <c r="E17" s="31">
        <f t="shared" si="1"/>
        <v>6000</v>
      </c>
      <c r="F17" s="31"/>
      <c r="G17" s="31">
        <v>1000</v>
      </c>
      <c r="H17" s="31"/>
      <c r="I17" s="31">
        <v>1000</v>
      </c>
      <c r="J17" s="31"/>
      <c r="K17" s="31">
        <v>1000</v>
      </c>
      <c r="L17" s="31"/>
      <c r="M17" s="31">
        <v>1000</v>
      </c>
      <c r="N17" s="31"/>
      <c r="O17" s="31">
        <v>1000</v>
      </c>
      <c r="P17" s="31"/>
      <c r="Q17" s="31">
        <v>1000</v>
      </c>
    </row>
    <row r="18" spans="1:23" ht="15" thickBot="1" x14ac:dyDescent="0.3">
      <c r="A18" s="21">
        <v>2000</v>
      </c>
      <c r="B18" s="22"/>
      <c r="C18" s="555"/>
      <c r="D18" s="24" t="s">
        <v>113</v>
      </c>
      <c r="E18" s="25">
        <f t="shared" ref="E18:Q18" si="3">SUM(E19:E34)</f>
        <v>771708.34</v>
      </c>
      <c r="F18" s="25">
        <f t="shared" si="3"/>
        <v>57931</v>
      </c>
      <c r="G18" s="25">
        <f t="shared" si="3"/>
        <v>42248</v>
      </c>
      <c r="H18" s="25">
        <f t="shared" si="3"/>
        <v>88561.95</v>
      </c>
      <c r="I18" s="25">
        <f t="shared" si="3"/>
        <v>34495</v>
      </c>
      <c r="J18" s="25">
        <f t="shared" si="3"/>
        <v>60390.16</v>
      </c>
      <c r="K18" s="25">
        <f t="shared" si="3"/>
        <v>52975.18</v>
      </c>
      <c r="L18" s="25">
        <f t="shared" si="3"/>
        <v>47841</v>
      </c>
      <c r="M18" s="25">
        <f t="shared" si="3"/>
        <v>43585</v>
      </c>
      <c r="N18" s="25">
        <f t="shared" si="3"/>
        <v>79733.960000000006</v>
      </c>
      <c r="O18" s="25">
        <f t="shared" si="3"/>
        <v>92072</v>
      </c>
      <c r="P18" s="25">
        <f t="shared" si="3"/>
        <v>88266</v>
      </c>
      <c r="Q18" s="25">
        <f t="shared" si="3"/>
        <v>83609.09</v>
      </c>
      <c r="S18" s="26"/>
    </row>
    <row r="19" spans="1:23" ht="18.600000000000001" customHeight="1" x14ac:dyDescent="0.25">
      <c r="A19" s="44">
        <v>2100</v>
      </c>
      <c r="B19" s="37">
        <v>211</v>
      </c>
      <c r="C19" s="45">
        <v>21101</v>
      </c>
      <c r="D19" s="30" t="s">
        <v>114</v>
      </c>
      <c r="E19" s="31">
        <f t="shared" ref="E19:E34" si="4">SUM(F19:Q19)</f>
        <v>9174</v>
      </c>
      <c r="F19" s="46">
        <v>1949</v>
      </c>
      <c r="G19" s="47"/>
      <c r="H19" s="47">
        <v>1979</v>
      </c>
      <c r="I19" s="47"/>
      <c r="J19" s="47"/>
      <c r="K19" s="47"/>
      <c r="L19" s="47">
        <v>2084</v>
      </c>
      <c r="M19" s="47"/>
      <c r="N19" s="47">
        <v>1710</v>
      </c>
      <c r="O19" s="47"/>
      <c r="P19" s="47"/>
      <c r="Q19" s="47">
        <v>1452</v>
      </c>
      <c r="S19" s="26"/>
    </row>
    <row r="20" spans="1:23" ht="27" x14ac:dyDescent="0.25">
      <c r="A20" s="40">
        <v>2100</v>
      </c>
      <c r="B20" s="37">
        <v>212</v>
      </c>
      <c r="C20" s="42">
        <v>21201</v>
      </c>
      <c r="D20" s="30" t="s">
        <v>115</v>
      </c>
      <c r="E20" s="31">
        <f t="shared" si="4"/>
        <v>7494</v>
      </c>
      <c r="F20" s="47">
        <v>1275</v>
      </c>
      <c r="G20" s="47"/>
      <c r="H20" s="47"/>
      <c r="I20" s="47">
        <v>1225</v>
      </c>
      <c r="J20" s="47"/>
      <c r="K20" s="47">
        <v>1510</v>
      </c>
      <c r="L20" s="47"/>
      <c r="M20" s="47"/>
      <c r="N20" s="47">
        <v>1209</v>
      </c>
      <c r="O20" s="47"/>
      <c r="P20" s="47"/>
      <c r="Q20" s="47">
        <v>2275</v>
      </c>
      <c r="S20" s="26"/>
    </row>
    <row r="21" spans="1:23" x14ac:dyDescent="0.25">
      <c r="A21" s="40">
        <v>2100</v>
      </c>
      <c r="B21" s="37">
        <v>216</v>
      </c>
      <c r="C21" s="42">
        <v>21601</v>
      </c>
      <c r="D21" s="30" t="s">
        <v>116</v>
      </c>
      <c r="E21" s="31">
        <f t="shared" si="4"/>
        <v>1106</v>
      </c>
      <c r="F21" s="47">
        <v>550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>
        <v>556</v>
      </c>
      <c r="S21" s="26"/>
    </row>
    <row r="22" spans="1:23" ht="40.5" x14ac:dyDescent="0.25">
      <c r="A22" s="48">
        <v>2200</v>
      </c>
      <c r="B22" s="37">
        <v>221</v>
      </c>
      <c r="C22" s="49">
        <v>22103</v>
      </c>
      <c r="D22" s="30" t="s">
        <v>326</v>
      </c>
      <c r="E22" s="31">
        <f t="shared" si="4"/>
        <v>6106</v>
      </c>
      <c r="F22" s="47">
        <v>2200</v>
      </c>
      <c r="G22" s="47"/>
      <c r="H22" s="47">
        <v>500</v>
      </c>
      <c r="I22" s="47"/>
      <c r="J22" s="47"/>
      <c r="K22" s="47">
        <v>1500</v>
      </c>
      <c r="L22" s="47"/>
      <c r="M22" s="47"/>
      <c r="N22" s="47">
        <v>1906</v>
      </c>
      <c r="O22" s="47"/>
      <c r="P22" s="47"/>
      <c r="Q22" s="47"/>
      <c r="S22" s="26"/>
    </row>
    <row r="23" spans="1:23" ht="40.5" customHeight="1" x14ac:dyDescent="0.25">
      <c r="A23" s="48">
        <v>2200</v>
      </c>
      <c r="B23" s="50">
        <v>221</v>
      </c>
      <c r="C23" s="49">
        <v>22104</v>
      </c>
      <c r="D23" s="30" t="s">
        <v>117</v>
      </c>
      <c r="E23" s="31">
        <f t="shared" si="4"/>
        <v>4700</v>
      </c>
      <c r="F23" s="47">
        <v>500</v>
      </c>
      <c r="G23" s="47"/>
      <c r="H23" s="47"/>
      <c r="I23" s="47">
        <v>500</v>
      </c>
      <c r="J23" s="47"/>
      <c r="K23" s="47">
        <v>500</v>
      </c>
      <c r="L23" s="47"/>
      <c r="M23" s="47">
        <v>1500</v>
      </c>
      <c r="N23" s="47"/>
      <c r="O23" s="47">
        <v>200</v>
      </c>
      <c r="P23" s="47"/>
      <c r="Q23" s="47">
        <v>1500</v>
      </c>
      <c r="S23" s="26"/>
    </row>
    <row r="24" spans="1:23" ht="27" x14ac:dyDescent="0.25">
      <c r="A24" s="40">
        <v>2400</v>
      </c>
      <c r="B24" s="37">
        <v>249</v>
      </c>
      <c r="C24" s="42">
        <v>24901</v>
      </c>
      <c r="D24" s="30" t="s">
        <v>340</v>
      </c>
      <c r="E24" s="31">
        <f>SUM(F24:Q24)</f>
        <v>260483</v>
      </c>
      <c r="F24" s="46">
        <v>13405</v>
      </c>
      <c r="G24" s="46">
        <v>9106</v>
      </c>
      <c r="H24" s="46">
        <v>30125</v>
      </c>
      <c r="I24" s="46">
        <v>11325</v>
      </c>
      <c r="J24" s="46">
        <v>12250</v>
      </c>
      <c r="K24" s="46">
        <v>22604</v>
      </c>
      <c r="L24" s="47">
        <v>28618</v>
      </c>
      <c r="M24" s="47">
        <v>23670</v>
      </c>
      <c r="N24" s="47">
        <v>10480</v>
      </c>
      <c r="O24" s="47">
        <v>66900</v>
      </c>
      <c r="P24" s="47">
        <v>13000</v>
      </c>
      <c r="Q24" s="47">
        <v>19000</v>
      </c>
      <c r="R24" s="2"/>
      <c r="S24" s="2"/>
      <c r="T24" s="2"/>
      <c r="U24" s="2"/>
      <c r="V24" s="2"/>
      <c r="W24" s="2"/>
    </row>
    <row r="25" spans="1:23" s="2" customFormat="1" x14ac:dyDescent="0.25">
      <c r="A25" s="36">
        <v>2400</v>
      </c>
      <c r="B25" s="37">
        <v>249</v>
      </c>
      <c r="C25" s="38">
        <v>24902</v>
      </c>
      <c r="D25" s="30" t="s">
        <v>403</v>
      </c>
      <c r="E25" s="31">
        <f>SUM(F25:Q25)</f>
        <v>227643</v>
      </c>
      <c r="F25" s="47">
        <v>9240</v>
      </c>
      <c r="G25" s="47">
        <v>20671</v>
      </c>
      <c r="H25" s="47">
        <v>29000</v>
      </c>
      <c r="I25" s="47">
        <v>9245</v>
      </c>
      <c r="J25" s="47">
        <v>12270</v>
      </c>
      <c r="K25" s="47">
        <v>7685</v>
      </c>
      <c r="L25" s="47">
        <v>1260</v>
      </c>
      <c r="M25" s="47">
        <v>1600</v>
      </c>
      <c r="N25" s="47">
        <v>48150</v>
      </c>
      <c r="O25" s="47">
        <v>7722</v>
      </c>
      <c r="P25" s="47">
        <v>39600</v>
      </c>
      <c r="Q25" s="47">
        <v>41200</v>
      </c>
      <c r="S25" s="32"/>
    </row>
    <row r="26" spans="1:23" s="2" customFormat="1" x14ac:dyDescent="0.25">
      <c r="A26" s="36">
        <v>2400</v>
      </c>
      <c r="B26" s="37">
        <v>249</v>
      </c>
      <c r="C26" s="38">
        <v>24903</v>
      </c>
      <c r="D26" s="30" t="s">
        <v>341</v>
      </c>
      <c r="E26" s="31">
        <f>SUM(F26:Q26)</f>
        <v>66944</v>
      </c>
      <c r="F26" s="47">
        <v>13612</v>
      </c>
      <c r="G26" s="47"/>
      <c r="H26" s="47">
        <v>11680</v>
      </c>
      <c r="I26" s="47"/>
      <c r="J26" s="47">
        <v>20350</v>
      </c>
      <c r="K26" s="47">
        <v>2332</v>
      </c>
      <c r="L26" s="47">
        <v>871</v>
      </c>
      <c r="M26" s="47"/>
      <c r="N26" s="47">
        <v>4044</v>
      </c>
      <c r="O26" s="47"/>
      <c r="P26" s="47">
        <v>14055</v>
      </c>
      <c r="Q26" s="47"/>
      <c r="S26" s="32"/>
    </row>
    <row r="27" spans="1:23" ht="18.75" customHeight="1" x14ac:dyDescent="0.25">
      <c r="A27" s="40">
        <v>2500</v>
      </c>
      <c r="B27" s="37">
        <v>251</v>
      </c>
      <c r="C27" s="42">
        <v>25102</v>
      </c>
      <c r="D27" s="30" t="s">
        <v>137</v>
      </c>
      <c r="E27" s="31">
        <f t="shared" si="4"/>
        <v>75641.09</v>
      </c>
      <c r="F27" s="47">
        <v>3880</v>
      </c>
      <c r="G27" s="47">
        <v>3880</v>
      </c>
      <c r="H27" s="47">
        <v>3880</v>
      </c>
      <c r="I27" s="47">
        <v>3880</v>
      </c>
      <c r="J27" s="47">
        <v>7758</v>
      </c>
      <c r="K27" s="47">
        <v>7758</v>
      </c>
      <c r="L27" s="47">
        <v>7758</v>
      </c>
      <c r="M27" s="47">
        <v>7965</v>
      </c>
      <c r="N27" s="47">
        <v>4085</v>
      </c>
      <c r="O27" s="47">
        <v>8000</v>
      </c>
      <c r="P27" s="47">
        <v>8171</v>
      </c>
      <c r="Q27" s="47">
        <v>8626.09</v>
      </c>
      <c r="S27" s="26"/>
    </row>
    <row r="28" spans="1:23" ht="15.75" customHeight="1" x14ac:dyDescent="0.25">
      <c r="A28" s="51">
        <v>2500</v>
      </c>
      <c r="B28" s="50">
        <v>253</v>
      </c>
      <c r="C28" s="52">
        <v>25301</v>
      </c>
      <c r="D28" s="30" t="s">
        <v>313</v>
      </c>
      <c r="E28" s="31">
        <f t="shared" si="4"/>
        <v>1500</v>
      </c>
      <c r="F28" s="46">
        <v>1500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23" ht="54" x14ac:dyDescent="0.25">
      <c r="A29" s="40">
        <v>2600</v>
      </c>
      <c r="B29" s="37">
        <v>261</v>
      </c>
      <c r="C29" s="42">
        <v>26103</v>
      </c>
      <c r="D29" s="30" t="s">
        <v>338</v>
      </c>
      <c r="E29" s="31">
        <f t="shared" si="4"/>
        <v>93427.25</v>
      </c>
      <c r="F29" s="47">
        <v>7820</v>
      </c>
      <c r="G29" s="47">
        <v>7841</v>
      </c>
      <c r="H29" s="47">
        <f>7897.95+300</f>
        <v>8197.9500000000007</v>
      </c>
      <c r="I29" s="47">
        <v>7320</v>
      </c>
      <c r="J29" s="47">
        <v>7762.16</v>
      </c>
      <c r="K29" s="47">
        <f>6686.18+400</f>
        <v>7086.18</v>
      </c>
      <c r="L29" s="47">
        <v>7250</v>
      </c>
      <c r="M29" s="47">
        <v>8100</v>
      </c>
      <c r="N29" s="47">
        <v>7199.96</v>
      </c>
      <c r="O29" s="47">
        <v>8050</v>
      </c>
      <c r="P29" s="47">
        <v>7800</v>
      </c>
      <c r="Q29" s="47">
        <v>9000</v>
      </c>
      <c r="R29" s="2"/>
      <c r="S29" s="26"/>
    </row>
    <row r="30" spans="1:23" ht="15.75" customHeight="1" x14ac:dyDescent="0.25">
      <c r="A30" s="53">
        <v>2700</v>
      </c>
      <c r="B30" s="28">
        <v>271</v>
      </c>
      <c r="C30" s="54">
        <v>27101</v>
      </c>
      <c r="D30" s="30" t="s">
        <v>118</v>
      </c>
      <c r="E30" s="31">
        <f t="shared" si="4"/>
        <v>7750</v>
      </c>
      <c r="F30" s="46">
        <v>2000</v>
      </c>
      <c r="G30" s="47"/>
      <c r="H30" s="47"/>
      <c r="I30" s="47"/>
      <c r="J30" s="47"/>
      <c r="K30" s="47">
        <v>2000</v>
      </c>
      <c r="L30" s="47"/>
      <c r="M30" s="47"/>
      <c r="N30" s="47"/>
      <c r="O30" s="47"/>
      <c r="P30" s="47">
        <v>3750</v>
      </c>
      <c r="Q30" s="47"/>
    </row>
    <row r="31" spans="1:23" ht="15" customHeight="1" x14ac:dyDescent="0.25">
      <c r="A31" s="40">
        <v>2700</v>
      </c>
      <c r="B31" s="37">
        <v>272</v>
      </c>
      <c r="C31" s="42">
        <v>27201</v>
      </c>
      <c r="D31" s="30" t="s">
        <v>138</v>
      </c>
      <c r="E31" s="31">
        <f t="shared" si="4"/>
        <v>2200</v>
      </c>
      <c r="F31" s="46"/>
      <c r="G31" s="47"/>
      <c r="H31" s="47">
        <v>1250</v>
      </c>
      <c r="I31" s="47"/>
      <c r="J31" s="47"/>
      <c r="K31" s="47"/>
      <c r="L31" s="47"/>
      <c r="M31" s="47"/>
      <c r="N31" s="47">
        <v>950</v>
      </c>
      <c r="O31" s="47"/>
      <c r="P31" s="47"/>
      <c r="Q31" s="47"/>
    </row>
    <row r="32" spans="1:23" ht="27" x14ac:dyDescent="0.25">
      <c r="A32" s="40">
        <v>2700</v>
      </c>
      <c r="B32" s="37">
        <v>272</v>
      </c>
      <c r="C32" s="42">
        <v>27202</v>
      </c>
      <c r="D32" s="55" t="s">
        <v>139</v>
      </c>
      <c r="E32" s="31">
        <f t="shared" si="4"/>
        <v>1500</v>
      </c>
      <c r="F32" s="46"/>
      <c r="G32" s="47">
        <v>750</v>
      </c>
      <c r="H32" s="47"/>
      <c r="I32" s="47"/>
      <c r="J32" s="47"/>
      <c r="K32" s="47"/>
      <c r="L32" s="47"/>
      <c r="M32" s="47">
        <v>750</v>
      </c>
      <c r="N32" s="47"/>
      <c r="O32" s="47"/>
      <c r="P32" s="47"/>
      <c r="Q32" s="47"/>
    </row>
    <row r="33" spans="1:19" ht="13.5" customHeight="1" x14ac:dyDescent="0.25">
      <c r="A33" s="40">
        <v>2900</v>
      </c>
      <c r="B33" s="37">
        <v>291</v>
      </c>
      <c r="C33" s="42">
        <v>29101</v>
      </c>
      <c r="D33" s="30" t="s">
        <v>140</v>
      </c>
      <c r="E33" s="31">
        <f t="shared" si="4"/>
        <v>2200</v>
      </c>
      <c r="F33" s="46"/>
      <c r="G33" s="47"/>
      <c r="H33" s="47"/>
      <c r="I33" s="47">
        <v>1000</v>
      </c>
      <c r="J33" s="47"/>
      <c r="K33" s="47"/>
      <c r="L33" s="47"/>
      <c r="M33" s="47"/>
      <c r="N33" s="47"/>
      <c r="O33" s="47">
        <v>1200</v>
      </c>
      <c r="P33" s="47"/>
      <c r="Q33" s="47"/>
      <c r="S33" s="26"/>
    </row>
    <row r="34" spans="1:19" ht="26.25" customHeight="1" x14ac:dyDescent="0.25">
      <c r="A34" s="40">
        <v>2900</v>
      </c>
      <c r="B34" s="37">
        <v>296</v>
      </c>
      <c r="C34" s="42">
        <v>29601</v>
      </c>
      <c r="D34" s="30" t="s">
        <v>119</v>
      </c>
      <c r="E34" s="31">
        <f t="shared" si="4"/>
        <v>3840</v>
      </c>
      <c r="F34" s="46"/>
      <c r="G34" s="47"/>
      <c r="H34" s="47">
        <v>1950</v>
      </c>
      <c r="I34" s="47"/>
      <c r="J34" s="47"/>
      <c r="K34" s="47"/>
      <c r="L34" s="47"/>
      <c r="M34" s="47"/>
      <c r="N34" s="47"/>
      <c r="O34" s="47"/>
      <c r="P34" s="47">
        <v>1890</v>
      </c>
      <c r="Q34" s="47"/>
    </row>
    <row r="35" spans="1:19" ht="4.5" customHeight="1" thickBot="1" x14ac:dyDescent="0.3">
      <c r="A35" s="56"/>
      <c r="B35" s="56"/>
      <c r="C35" s="56"/>
      <c r="D35" s="57"/>
      <c r="E35" s="58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9" ht="15" thickBot="1" x14ac:dyDescent="0.3">
      <c r="A36" s="61">
        <v>3000</v>
      </c>
      <c r="B36" s="62"/>
      <c r="C36" s="555"/>
      <c r="D36" s="24" t="s">
        <v>120</v>
      </c>
      <c r="E36" s="25">
        <f t="shared" ref="E36:Q36" si="5">SUM(E37:E55)</f>
        <v>3010177</v>
      </c>
      <c r="F36" s="25">
        <f t="shared" si="5"/>
        <v>266074</v>
      </c>
      <c r="G36" s="25">
        <f t="shared" si="5"/>
        <v>187226</v>
      </c>
      <c r="H36" s="25">
        <f t="shared" si="5"/>
        <v>245891</v>
      </c>
      <c r="I36" s="25">
        <f t="shared" si="5"/>
        <v>191804</v>
      </c>
      <c r="J36" s="25">
        <f t="shared" si="5"/>
        <v>857944</v>
      </c>
      <c r="K36" s="25">
        <f t="shared" si="5"/>
        <v>174756</v>
      </c>
      <c r="L36" s="25">
        <f t="shared" si="5"/>
        <v>171521</v>
      </c>
      <c r="M36" s="25">
        <f t="shared" si="5"/>
        <v>175282</v>
      </c>
      <c r="N36" s="25">
        <f t="shared" si="5"/>
        <v>167283</v>
      </c>
      <c r="O36" s="25">
        <f t="shared" si="5"/>
        <v>217315</v>
      </c>
      <c r="P36" s="25">
        <f t="shared" si="5"/>
        <v>172607</v>
      </c>
      <c r="Q36" s="25">
        <f t="shared" si="5"/>
        <v>182474</v>
      </c>
    </row>
    <row r="37" spans="1:19" ht="27" x14ac:dyDescent="0.25">
      <c r="A37" s="36">
        <v>3100</v>
      </c>
      <c r="B37" s="37">
        <v>311</v>
      </c>
      <c r="C37" s="38">
        <v>31101</v>
      </c>
      <c r="D37" s="30" t="s">
        <v>328</v>
      </c>
      <c r="E37" s="31">
        <f t="shared" ref="E37:E48" si="6">SUM(F37:Q37)</f>
        <v>2061242</v>
      </c>
      <c r="F37" s="63">
        <v>195000</v>
      </c>
      <c r="G37" s="63">
        <v>185000</v>
      </c>
      <c r="H37" s="63">
        <v>165000</v>
      </c>
      <c r="I37" s="63">
        <v>164000</v>
      </c>
      <c r="J37" s="63">
        <v>175345</v>
      </c>
      <c r="K37" s="63">
        <v>171897</v>
      </c>
      <c r="L37" s="63">
        <v>162000</v>
      </c>
      <c r="M37" s="63">
        <v>168000</v>
      </c>
      <c r="N37" s="63">
        <v>163000</v>
      </c>
      <c r="O37" s="63">
        <v>162000</v>
      </c>
      <c r="P37" s="63">
        <v>170000</v>
      </c>
      <c r="Q37" s="63">
        <v>180000</v>
      </c>
    </row>
    <row r="38" spans="1:19" x14ac:dyDescent="0.25">
      <c r="A38" s="33">
        <v>3100</v>
      </c>
      <c r="B38" s="28">
        <v>314</v>
      </c>
      <c r="C38" s="34">
        <v>31401</v>
      </c>
      <c r="D38" s="30" t="s">
        <v>121</v>
      </c>
      <c r="E38" s="31">
        <f t="shared" si="6"/>
        <v>6588</v>
      </c>
      <c r="F38" s="47">
        <v>549</v>
      </c>
      <c r="G38" s="47">
        <v>549</v>
      </c>
      <c r="H38" s="47">
        <v>549</v>
      </c>
      <c r="I38" s="47">
        <v>549</v>
      </c>
      <c r="J38" s="47">
        <v>549</v>
      </c>
      <c r="K38" s="47">
        <v>549</v>
      </c>
      <c r="L38" s="47">
        <v>549</v>
      </c>
      <c r="M38" s="47">
        <v>549</v>
      </c>
      <c r="N38" s="47">
        <v>549</v>
      </c>
      <c r="O38" s="47">
        <v>549</v>
      </c>
      <c r="P38" s="47">
        <v>549</v>
      </c>
      <c r="Q38" s="47">
        <v>549</v>
      </c>
    </row>
    <row r="39" spans="1:19" x14ac:dyDescent="0.25">
      <c r="A39" s="33">
        <v>3100</v>
      </c>
      <c r="B39" s="28">
        <v>315</v>
      </c>
      <c r="C39" s="34">
        <v>31501</v>
      </c>
      <c r="D39" s="30" t="s">
        <v>122</v>
      </c>
      <c r="E39" s="31">
        <f t="shared" si="6"/>
        <v>1800</v>
      </c>
      <c r="F39" s="47">
        <v>300</v>
      </c>
      <c r="G39" s="47"/>
      <c r="H39" s="47">
        <v>300</v>
      </c>
      <c r="I39" s="47"/>
      <c r="J39" s="47">
        <v>300</v>
      </c>
      <c r="K39" s="47"/>
      <c r="L39" s="47">
        <v>300</v>
      </c>
      <c r="M39" s="47"/>
      <c r="N39" s="47">
        <v>300</v>
      </c>
      <c r="O39" s="47"/>
      <c r="P39" s="47">
        <v>300</v>
      </c>
      <c r="Q39" s="47"/>
    </row>
    <row r="40" spans="1:19" ht="26.25" customHeight="1" x14ac:dyDescent="0.25">
      <c r="A40" s="36">
        <v>3200</v>
      </c>
      <c r="B40" s="37">
        <v>326</v>
      </c>
      <c r="C40" s="38">
        <v>32601</v>
      </c>
      <c r="D40" s="30" t="s">
        <v>329</v>
      </c>
      <c r="E40" s="31">
        <f t="shared" si="6"/>
        <v>18000</v>
      </c>
      <c r="F40" s="64"/>
      <c r="G40" s="63"/>
      <c r="H40" s="63">
        <v>15000</v>
      </c>
      <c r="I40" s="63"/>
      <c r="J40" s="63"/>
      <c r="K40" s="63"/>
      <c r="L40" s="63"/>
      <c r="M40" s="63">
        <v>3000</v>
      </c>
      <c r="N40" s="63"/>
      <c r="O40" s="63"/>
      <c r="P40" s="63"/>
      <c r="Q40" s="63"/>
      <c r="S40" s="26"/>
    </row>
    <row r="41" spans="1:19" x14ac:dyDescent="0.25">
      <c r="A41" s="33">
        <v>3300</v>
      </c>
      <c r="B41" s="28">
        <v>333</v>
      </c>
      <c r="C41" s="34">
        <v>33301</v>
      </c>
      <c r="D41" s="30" t="s">
        <v>123</v>
      </c>
      <c r="E41" s="31">
        <f t="shared" si="6"/>
        <v>25700</v>
      </c>
      <c r="F41" s="47">
        <v>22000</v>
      </c>
      <c r="G41" s="47"/>
      <c r="H41" s="47">
        <v>2500</v>
      </c>
      <c r="I41" s="63"/>
      <c r="J41" s="63"/>
      <c r="K41" s="63"/>
      <c r="L41" s="63"/>
      <c r="M41" s="63">
        <v>1200</v>
      </c>
      <c r="N41" s="63"/>
      <c r="O41" s="63"/>
      <c r="P41" s="63"/>
      <c r="Q41" s="63"/>
      <c r="S41" s="26"/>
    </row>
    <row r="42" spans="1:19" ht="27" x14ac:dyDescent="0.25">
      <c r="A42" s="36">
        <v>3300</v>
      </c>
      <c r="B42" s="37">
        <v>333</v>
      </c>
      <c r="C42" s="38">
        <v>33304</v>
      </c>
      <c r="D42" s="30" t="s">
        <v>330</v>
      </c>
      <c r="E42" s="31">
        <f t="shared" si="6"/>
        <v>20000</v>
      </c>
      <c r="F42" s="46"/>
      <c r="G42" s="47"/>
      <c r="H42" s="47"/>
      <c r="I42" s="47">
        <v>20000</v>
      </c>
      <c r="J42" s="47"/>
      <c r="K42" s="47"/>
      <c r="L42" s="47"/>
      <c r="M42" s="47"/>
      <c r="N42" s="47"/>
      <c r="O42" s="47"/>
      <c r="P42" s="47"/>
      <c r="Q42" s="47"/>
      <c r="S42" s="26"/>
    </row>
    <row r="43" spans="1:19" ht="40.5" x14ac:dyDescent="0.25">
      <c r="A43" s="36">
        <v>3300</v>
      </c>
      <c r="B43" s="37">
        <v>336</v>
      </c>
      <c r="C43" s="38">
        <v>33603</v>
      </c>
      <c r="D43" s="30" t="s">
        <v>331</v>
      </c>
      <c r="E43" s="31">
        <f t="shared" si="6"/>
        <v>9166</v>
      </c>
      <c r="F43" s="47">
        <v>4700</v>
      </c>
      <c r="G43" s="47"/>
      <c r="H43" s="47"/>
      <c r="I43" s="47">
        <v>2233</v>
      </c>
      <c r="J43" s="47"/>
      <c r="K43" s="47"/>
      <c r="L43" s="47"/>
      <c r="M43" s="47"/>
      <c r="N43" s="47"/>
      <c r="O43" s="47">
        <v>2233</v>
      </c>
      <c r="P43" s="47"/>
      <c r="Q43" s="47"/>
      <c r="S43" s="26"/>
    </row>
    <row r="44" spans="1:19" x14ac:dyDescent="0.25">
      <c r="A44" s="33">
        <v>3400</v>
      </c>
      <c r="B44" s="28">
        <v>341</v>
      </c>
      <c r="C44" s="34">
        <v>34102</v>
      </c>
      <c r="D44" s="30" t="s">
        <v>124</v>
      </c>
      <c r="E44" s="31">
        <f t="shared" si="6"/>
        <v>746</v>
      </c>
      <c r="F44" s="63">
        <v>75</v>
      </c>
      <c r="G44" s="63">
        <v>47</v>
      </c>
      <c r="H44" s="63">
        <v>75</v>
      </c>
      <c r="I44" s="63">
        <v>47</v>
      </c>
      <c r="J44" s="63">
        <v>65</v>
      </c>
      <c r="K44" s="63">
        <v>73</v>
      </c>
      <c r="L44" s="63">
        <v>47</v>
      </c>
      <c r="M44" s="63">
        <v>65</v>
      </c>
      <c r="N44" s="63">
        <v>56</v>
      </c>
      <c r="O44" s="63">
        <v>65</v>
      </c>
      <c r="P44" s="63">
        <v>56</v>
      </c>
      <c r="Q44" s="63">
        <v>75</v>
      </c>
      <c r="S44" s="26"/>
    </row>
    <row r="45" spans="1:19" x14ac:dyDescent="0.25">
      <c r="A45" s="33">
        <v>3400</v>
      </c>
      <c r="B45" s="28">
        <v>345</v>
      </c>
      <c r="C45" s="34">
        <v>34501</v>
      </c>
      <c r="D45" s="30" t="s">
        <v>125</v>
      </c>
      <c r="E45" s="31">
        <f>SUM(F45:Q45)</f>
        <v>15000</v>
      </c>
      <c r="F45" s="63">
        <v>15000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S45" s="26"/>
    </row>
    <row r="46" spans="1:19" s="2" customFormat="1" ht="40.5" x14ac:dyDescent="0.25">
      <c r="A46" s="36">
        <v>3500</v>
      </c>
      <c r="B46" s="37">
        <v>351</v>
      </c>
      <c r="C46" s="38">
        <v>35101</v>
      </c>
      <c r="D46" s="30" t="s">
        <v>339</v>
      </c>
      <c r="E46" s="31">
        <f>SUM(F46:Q46)</f>
        <v>5600</v>
      </c>
      <c r="F46" s="47"/>
      <c r="G46" s="47"/>
      <c r="H46" s="47">
        <v>2500</v>
      </c>
      <c r="I46" s="47"/>
      <c r="J46" s="47"/>
      <c r="K46" s="47"/>
      <c r="L46" s="47">
        <v>3100</v>
      </c>
      <c r="M46" s="47"/>
      <c r="N46" s="47"/>
      <c r="O46" s="47"/>
      <c r="P46" s="47"/>
      <c r="Q46" s="47"/>
      <c r="S46" s="32"/>
    </row>
    <row r="47" spans="1:19" s="2" customFormat="1" ht="40.5" x14ac:dyDescent="0.25">
      <c r="A47" s="36">
        <v>3500</v>
      </c>
      <c r="B47" s="37">
        <v>351</v>
      </c>
      <c r="C47" s="38">
        <v>35102</v>
      </c>
      <c r="D47" s="30" t="s">
        <v>141</v>
      </c>
      <c r="E47" s="31">
        <f>SUM(F47:Q47)</f>
        <v>102500</v>
      </c>
      <c r="F47" s="47"/>
      <c r="G47" s="47"/>
      <c r="H47" s="47">
        <v>55000</v>
      </c>
      <c r="I47" s="47"/>
      <c r="J47" s="47"/>
      <c r="K47" s="47"/>
      <c r="L47" s="47"/>
      <c r="M47" s="47"/>
      <c r="N47" s="47"/>
      <c r="O47" s="47">
        <v>47500</v>
      </c>
      <c r="P47" s="47"/>
      <c r="Q47" s="47"/>
      <c r="S47" s="32"/>
    </row>
    <row r="48" spans="1:19" ht="40.5" x14ac:dyDescent="0.25">
      <c r="A48" s="36">
        <v>3500</v>
      </c>
      <c r="B48" s="37">
        <v>353</v>
      </c>
      <c r="C48" s="38">
        <v>35301</v>
      </c>
      <c r="D48" s="30" t="s">
        <v>332</v>
      </c>
      <c r="E48" s="31">
        <f t="shared" si="6"/>
        <v>2125</v>
      </c>
      <c r="F48" s="63"/>
      <c r="G48" s="63"/>
      <c r="H48" s="63"/>
      <c r="I48" s="63">
        <v>2125</v>
      </c>
      <c r="J48" s="63"/>
      <c r="K48" s="63"/>
      <c r="L48" s="63"/>
      <c r="M48" s="63"/>
      <c r="N48" s="63"/>
      <c r="O48" s="63"/>
      <c r="P48" s="63"/>
      <c r="Q48" s="63"/>
      <c r="S48" s="26"/>
    </row>
    <row r="49" spans="1:19" ht="27" x14ac:dyDescent="0.25">
      <c r="A49" s="36">
        <v>3500</v>
      </c>
      <c r="B49" s="37">
        <v>355</v>
      </c>
      <c r="C49" s="38">
        <v>35501</v>
      </c>
      <c r="D49" s="30" t="s">
        <v>333</v>
      </c>
      <c r="E49" s="31">
        <f>SUM(F49:Q49)</f>
        <v>6975</v>
      </c>
      <c r="F49" s="63"/>
      <c r="G49" s="63"/>
      <c r="H49" s="63"/>
      <c r="I49" s="63"/>
      <c r="J49" s="63"/>
      <c r="K49" s="63"/>
      <c r="L49" s="63">
        <v>3675</v>
      </c>
      <c r="M49" s="63"/>
      <c r="N49" s="63"/>
      <c r="O49" s="63">
        <v>3300</v>
      </c>
      <c r="P49" s="63"/>
      <c r="Q49" s="63"/>
      <c r="S49" s="26"/>
    </row>
    <row r="50" spans="1:19" ht="18.75" customHeight="1" x14ac:dyDescent="0.25">
      <c r="A50" s="36">
        <v>3700</v>
      </c>
      <c r="B50" s="37">
        <v>375</v>
      </c>
      <c r="C50" s="38">
        <v>37501</v>
      </c>
      <c r="D50" s="55" t="s">
        <v>334</v>
      </c>
      <c r="E50" s="31">
        <f t="shared" ref="E50:E55" si="7">SUM(F50:Q50)</f>
        <v>4085</v>
      </c>
      <c r="F50" s="63">
        <v>550</v>
      </c>
      <c r="G50" s="63">
        <v>130</v>
      </c>
      <c r="H50" s="63">
        <v>87</v>
      </c>
      <c r="I50" s="63">
        <v>1300</v>
      </c>
      <c r="J50" s="63">
        <v>185</v>
      </c>
      <c r="K50" s="63">
        <v>287</v>
      </c>
      <c r="L50" s="63">
        <v>350</v>
      </c>
      <c r="M50" s="63">
        <v>298</v>
      </c>
      <c r="N50" s="63">
        <v>178</v>
      </c>
      <c r="O50" s="63">
        <v>168</v>
      </c>
      <c r="P50" s="63">
        <v>202</v>
      </c>
      <c r="Q50" s="63">
        <v>350</v>
      </c>
      <c r="S50" s="26"/>
    </row>
    <row r="51" spans="1:19" ht="18" customHeight="1" x14ac:dyDescent="0.25">
      <c r="A51" s="36">
        <v>3800</v>
      </c>
      <c r="B51" s="37">
        <v>382</v>
      </c>
      <c r="C51" s="38">
        <v>38201</v>
      </c>
      <c r="D51" s="55" t="s">
        <v>327</v>
      </c>
      <c r="E51" s="31">
        <f t="shared" si="7"/>
        <v>19150</v>
      </c>
      <c r="F51" s="63">
        <v>15000</v>
      </c>
      <c r="G51" s="63"/>
      <c r="H51" s="63">
        <v>3500</v>
      </c>
      <c r="I51" s="63"/>
      <c r="J51" s="63"/>
      <c r="K51" s="63"/>
      <c r="L51" s="63"/>
      <c r="M51" s="63">
        <v>650</v>
      </c>
      <c r="N51" s="63"/>
      <c r="O51" s="63"/>
      <c r="P51" s="63"/>
      <c r="Q51" s="63"/>
      <c r="S51" s="26"/>
    </row>
    <row r="52" spans="1:19" ht="27" x14ac:dyDescent="0.25">
      <c r="A52" s="36">
        <v>3900</v>
      </c>
      <c r="B52" s="37">
        <v>392</v>
      </c>
      <c r="C52" s="38">
        <v>39202</v>
      </c>
      <c r="D52" s="30" t="s">
        <v>126</v>
      </c>
      <c r="E52" s="31">
        <f t="shared" si="7"/>
        <v>9500</v>
      </c>
      <c r="F52" s="63">
        <v>9500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S52" s="26"/>
    </row>
    <row r="53" spans="1:19" s="2" customFormat="1" ht="29.25" customHeight="1" x14ac:dyDescent="0.25">
      <c r="A53" s="36">
        <v>3900</v>
      </c>
      <c r="B53" s="37">
        <v>392</v>
      </c>
      <c r="C53" s="38">
        <v>39204</v>
      </c>
      <c r="D53" s="30" t="s">
        <v>127</v>
      </c>
      <c r="E53" s="31">
        <f t="shared" si="7"/>
        <v>680000</v>
      </c>
      <c r="F53" s="47"/>
      <c r="G53" s="47"/>
      <c r="H53" s="47"/>
      <c r="I53" s="47"/>
      <c r="J53" s="65">
        <v>680000</v>
      </c>
      <c r="K53" s="47"/>
      <c r="L53" s="47"/>
      <c r="M53" s="47"/>
      <c r="N53" s="47"/>
      <c r="O53" s="47"/>
      <c r="P53" s="47"/>
      <c r="Q53" s="47"/>
      <c r="S53" s="32"/>
    </row>
    <row r="54" spans="1:19" ht="27" x14ac:dyDescent="0.25">
      <c r="A54" s="36">
        <v>3900</v>
      </c>
      <c r="B54" s="37">
        <v>395</v>
      </c>
      <c r="C54" s="38">
        <v>39501</v>
      </c>
      <c r="D54" s="30" t="s">
        <v>128</v>
      </c>
      <c r="E54" s="31">
        <f t="shared" si="7"/>
        <v>450</v>
      </c>
      <c r="F54" s="63"/>
      <c r="G54" s="63"/>
      <c r="H54" s="63"/>
      <c r="I54" s="63"/>
      <c r="J54" s="63"/>
      <c r="K54" s="63">
        <v>450</v>
      </c>
      <c r="L54" s="63"/>
      <c r="M54" s="63"/>
      <c r="N54" s="63"/>
      <c r="O54" s="63"/>
      <c r="P54" s="63"/>
      <c r="Q54" s="63"/>
      <c r="S54" s="26"/>
    </row>
    <row r="55" spans="1:19" ht="18" customHeight="1" thickBot="1" x14ac:dyDescent="0.3">
      <c r="A55" s="66">
        <v>3900</v>
      </c>
      <c r="B55" s="67">
        <v>398</v>
      </c>
      <c r="C55" s="68">
        <v>39801</v>
      </c>
      <c r="D55" s="120" t="s">
        <v>335</v>
      </c>
      <c r="E55" s="69">
        <f t="shared" si="7"/>
        <v>21550</v>
      </c>
      <c r="F55" s="70">
        <v>3400</v>
      </c>
      <c r="G55" s="70">
        <v>1500</v>
      </c>
      <c r="H55" s="70">
        <v>1380</v>
      </c>
      <c r="I55" s="70">
        <v>1550</v>
      </c>
      <c r="J55" s="70">
        <v>1500</v>
      </c>
      <c r="K55" s="70">
        <v>1500</v>
      </c>
      <c r="L55" s="70">
        <v>1500</v>
      </c>
      <c r="M55" s="70">
        <v>1520</v>
      </c>
      <c r="N55" s="70">
        <v>3200</v>
      </c>
      <c r="O55" s="70">
        <v>1500</v>
      </c>
      <c r="P55" s="70">
        <v>1500</v>
      </c>
      <c r="Q55" s="70">
        <v>1500</v>
      </c>
      <c r="S55" s="26"/>
    </row>
    <row r="56" spans="1:19" ht="18" customHeight="1" x14ac:dyDescent="0.25">
      <c r="A56" s="71"/>
      <c r="B56" s="71"/>
      <c r="C56" s="71"/>
      <c r="D56" s="72"/>
      <c r="E56" s="73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S56" s="26"/>
    </row>
    <row r="57" spans="1:19" ht="18" customHeight="1" x14ac:dyDescent="0.25">
      <c r="A57" s="71"/>
      <c r="B57" s="71"/>
      <c r="C57" s="71"/>
      <c r="D57" s="72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S57" s="26"/>
    </row>
    <row r="58" spans="1:19" ht="18" customHeight="1" x14ac:dyDescent="0.25">
      <c r="A58" s="71"/>
      <c r="B58" s="71"/>
      <c r="C58" s="71"/>
      <c r="D58" s="72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S58" s="26"/>
    </row>
    <row r="59" spans="1:19" ht="18" customHeight="1" x14ac:dyDescent="0.25">
      <c r="A59" s="71"/>
      <c r="B59" s="71"/>
      <c r="C59" s="71"/>
      <c r="D59" s="72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S59" s="26"/>
    </row>
    <row r="60" spans="1:19" ht="18" customHeight="1" x14ac:dyDescent="0.25">
      <c r="A60" s="71"/>
      <c r="B60" s="71"/>
      <c r="C60" s="71"/>
      <c r="D60" s="72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S60" s="26"/>
    </row>
    <row r="61" spans="1:19" ht="18" customHeight="1" x14ac:dyDescent="0.25">
      <c r="A61" s="71"/>
      <c r="B61" s="71"/>
      <c r="C61" s="71"/>
      <c r="D61" s="72"/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S61" s="26"/>
    </row>
    <row r="62" spans="1:19" ht="18" customHeight="1" x14ac:dyDescent="0.25">
      <c r="A62" s="71"/>
      <c r="B62" s="71"/>
      <c r="C62" s="71"/>
      <c r="D62" s="72"/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S62" s="26"/>
    </row>
    <row r="63" spans="1:19" ht="18" customHeight="1" x14ac:dyDescent="0.25">
      <c r="A63" s="71"/>
      <c r="B63" s="71"/>
      <c r="C63" s="71"/>
      <c r="D63" s="72"/>
      <c r="E63" s="73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S63" s="26"/>
    </row>
    <row r="64" spans="1:19" ht="18" customHeight="1" x14ac:dyDescent="0.25">
      <c r="A64" s="71"/>
      <c r="B64" s="71"/>
      <c r="C64" s="71"/>
      <c r="D64" s="72"/>
      <c r="E64" s="7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S64" s="26"/>
    </row>
    <row r="65" spans="1:19" ht="18" customHeight="1" x14ac:dyDescent="0.25">
      <c r="A65" s="71"/>
      <c r="B65" s="71"/>
      <c r="C65" s="71"/>
      <c r="D65" s="72"/>
      <c r="E65" s="7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S65" s="26"/>
    </row>
    <row r="66" spans="1:19" s="3" customFormat="1" ht="18" customHeight="1" thickBot="1" x14ac:dyDescent="0.3">
      <c r="A66" s="71"/>
      <c r="B66" s="71"/>
      <c r="C66" s="71"/>
      <c r="D66" s="72"/>
      <c r="E66" s="73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S66" s="75"/>
    </row>
    <row r="67" spans="1:19" ht="26.25" thickBot="1" x14ac:dyDescent="0.3">
      <c r="A67" s="61">
        <v>4000</v>
      </c>
      <c r="B67" s="62"/>
      <c r="C67" s="555"/>
      <c r="D67" s="24" t="s">
        <v>35</v>
      </c>
      <c r="E67" s="25">
        <f t="shared" ref="E67:Q67" si="8">SUM(E68:E68)</f>
        <v>60000</v>
      </c>
      <c r="F67" s="25">
        <f t="shared" si="8"/>
        <v>5000</v>
      </c>
      <c r="G67" s="25">
        <f t="shared" si="8"/>
        <v>5000</v>
      </c>
      <c r="H67" s="25">
        <f t="shared" si="8"/>
        <v>5000</v>
      </c>
      <c r="I67" s="25">
        <f t="shared" si="8"/>
        <v>5000</v>
      </c>
      <c r="J67" s="25">
        <f t="shared" si="8"/>
        <v>5000</v>
      </c>
      <c r="K67" s="25">
        <f t="shared" si="8"/>
        <v>5000</v>
      </c>
      <c r="L67" s="25">
        <f t="shared" si="8"/>
        <v>5000</v>
      </c>
      <c r="M67" s="25">
        <f t="shared" si="8"/>
        <v>5000</v>
      </c>
      <c r="N67" s="25">
        <f t="shared" si="8"/>
        <v>5000</v>
      </c>
      <c r="O67" s="25">
        <f t="shared" si="8"/>
        <v>5000</v>
      </c>
      <c r="P67" s="25">
        <f t="shared" si="8"/>
        <v>5000</v>
      </c>
      <c r="Q67" s="25">
        <f t="shared" si="8"/>
        <v>5000</v>
      </c>
    </row>
    <row r="68" spans="1:19" ht="15" thickBot="1" x14ac:dyDescent="0.3">
      <c r="A68" s="36">
        <v>4400</v>
      </c>
      <c r="B68" s="37">
        <v>441</v>
      </c>
      <c r="C68" s="38">
        <v>44106</v>
      </c>
      <c r="D68" s="30" t="s">
        <v>336</v>
      </c>
      <c r="E68" s="31">
        <f>SUM(F68:Q68)</f>
        <v>60000</v>
      </c>
      <c r="F68" s="63">
        <v>5000</v>
      </c>
      <c r="G68" s="63">
        <v>5000</v>
      </c>
      <c r="H68" s="63">
        <v>5000</v>
      </c>
      <c r="I68" s="63">
        <v>5000</v>
      </c>
      <c r="J68" s="63">
        <v>5000</v>
      </c>
      <c r="K68" s="63">
        <v>5000</v>
      </c>
      <c r="L68" s="63">
        <v>5000</v>
      </c>
      <c r="M68" s="63">
        <v>5000</v>
      </c>
      <c r="N68" s="63">
        <v>5000</v>
      </c>
      <c r="O68" s="63">
        <v>5000</v>
      </c>
      <c r="P68" s="63">
        <v>5000</v>
      </c>
      <c r="Q68" s="63">
        <v>5000</v>
      </c>
    </row>
    <row r="69" spans="1:19" ht="26.25" thickBot="1" x14ac:dyDescent="0.3">
      <c r="A69" s="61">
        <v>5000</v>
      </c>
      <c r="B69" s="62"/>
      <c r="C69" s="555"/>
      <c r="D69" s="24" t="s">
        <v>129</v>
      </c>
      <c r="E69" s="25">
        <f>SUM(E70:E77)</f>
        <v>321100</v>
      </c>
      <c r="F69" s="25">
        <f>SUM(F70:F77)</f>
        <v>175000</v>
      </c>
      <c r="G69" s="25">
        <f>SUM(G71:G77)</f>
        <v>10000</v>
      </c>
      <c r="H69" s="25">
        <f>SUM(H70:H77)</f>
        <v>9500</v>
      </c>
      <c r="I69" s="25">
        <f>SUM(I71:I77)</f>
        <v>5000</v>
      </c>
      <c r="J69" s="25">
        <f>SUM(J71:J77)</f>
        <v>3600</v>
      </c>
      <c r="K69" s="25">
        <f>SUM(K70:K77)</f>
        <v>10000</v>
      </c>
      <c r="L69" s="25">
        <f t="shared" ref="L69:Q69" si="9">SUM(L71:L77)</f>
        <v>0</v>
      </c>
      <c r="M69" s="25">
        <f t="shared" si="9"/>
        <v>0</v>
      </c>
      <c r="N69" s="25">
        <f t="shared" si="9"/>
        <v>20000</v>
      </c>
      <c r="O69" s="25">
        <f t="shared" si="9"/>
        <v>88000</v>
      </c>
      <c r="P69" s="25">
        <f t="shared" si="9"/>
        <v>0</v>
      </c>
      <c r="Q69" s="25">
        <f t="shared" si="9"/>
        <v>0</v>
      </c>
    </row>
    <row r="70" spans="1:19" s="2" customFormat="1" x14ac:dyDescent="0.25">
      <c r="A70" s="40">
        <v>5100</v>
      </c>
      <c r="B70" s="37">
        <v>511</v>
      </c>
      <c r="C70" s="42">
        <v>51101</v>
      </c>
      <c r="D70" s="76" t="s">
        <v>320</v>
      </c>
      <c r="E70" s="31">
        <f t="shared" ref="E70:E77" si="10">SUM(F70:Q70)</f>
        <v>4500</v>
      </c>
      <c r="F70" s="77"/>
      <c r="G70" s="78"/>
      <c r="H70" s="77">
        <v>4500</v>
      </c>
      <c r="I70" s="78"/>
      <c r="J70" s="78"/>
      <c r="K70" s="77"/>
      <c r="L70" s="78"/>
      <c r="M70" s="78"/>
      <c r="N70" s="78"/>
      <c r="O70" s="78"/>
      <c r="P70" s="78"/>
      <c r="Q70" s="78"/>
    </row>
    <row r="71" spans="1:19" s="2" customFormat="1" x14ac:dyDescent="0.25">
      <c r="A71" s="40">
        <v>5100</v>
      </c>
      <c r="B71" s="37">
        <v>515</v>
      </c>
      <c r="C71" s="42">
        <v>51501</v>
      </c>
      <c r="D71" s="30" t="s">
        <v>130</v>
      </c>
      <c r="E71" s="31">
        <f t="shared" si="10"/>
        <v>3600</v>
      </c>
      <c r="F71" s="47"/>
      <c r="G71" s="47"/>
      <c r="H71" s="47"/>
      <c r="I71" s="47"/>
      <c r="J71" s="47">
        <v>3600</v>
      </c>
      <c r="K71" s="47"/>
      <c r="L71" s="47"/>
      <c r="M71" s="47"/>
      <c r="N71" s="47"/>
      <c r="O71" s="47"/>
      <c r="P71" s="47"/>
      <c r="Q71" s="47"/>
    </row>
    <row r="72" spans="1:19" ht="40.5" x14ac:dyDescent="0.25">
      <c r="A72" s="79">
        <v>5400</v>
      </c>
      <c r="B72" s="80">
        <v>541</v>
      </c>
      <c r="C72" s="81">
        <v>54103</v>
      </c>
      <c r="D72" s="82" t="s">
        <v>142</v>
      </c>
      <c r="E72" s="83">
        <f t="shared" si="10"/>
        <v>88000</v>
      </c>
      <c r="F72" s="84"/>
      <c r="G72" s="84"/>
      <c r="H72" s="84"/>
      <c r="I72" s="84"/>
      <c r="J72" s="84"/>
      <c r="K72" s="84"/>
      <c r="L72" s="84"/>
      <c r="M72" s="84"/>
      <c r="N72" s="84"/>
      <c r="O72" s="84">
        <v>88000</v>
      </c>
      <c r="P72" s="84"/>
      <c r="Q72" s="85"/>
    </row>
    <row r="73" spans="1:19" x14ac:dyDescent="0.25">
      <c r="A73" s="79">
        <v>5600</v>
      </c>
      <c r="B73" s="80">
        <v>561</v>
      </c>
      <c r="C73" s="81">
        <v>56301</v>
      </c>
      <c r="D73" s="82" t="s">
        <v>143</v>
      </c>
      <c r="E73" s="83">
        <f t="shared" si="10"/>
        <v>5000</v>
      </c>
      <c r="F73" s="84"/>
      <c r="G73" s="84"/>
      <c r="H73" s="84"/>
      <c r="I73" s="84">
        <v>5000</v>
      </c>
      <c r="J73" s="84"/>
      <c r="K73" s="84"/>
      <c r="L73" s="84"/>
      <c r="M73" s="84"/>
      <c r="N73" s="84"/>
      <c r="O73" s="84"/>
      <c r="P73" s="84"/>
      <c r="Q73" s="85"/>
    </row>
    <row r="74" spans="1:19" ht="31.5" customHeight="1" x14ac:dyDescent="0.25">
      <c r="A74" s="79">
        <v>5600</v>
      </c>
      <c r="B74" s="80">
        <v>565</v>
      </c>
      <c r="C74" s="81">
        <v>56501</v>
      </c>
      <c r="D74" s="82" t="s">
        <v>314</v>
      </c>
      <c r="E74" s="83">
        <f t="shared" si="10"/>
        <v>10000</v>
      </c>
      <c r="F74" s="84"/>
      <c r="G74" s="84">
        <v>10000</v>
      </c>
      <c r="H74" s="84"/>
      <c r="I74" s="84"/>
      <c r="J74" s="84"/>
      <c r="K74" s="84"/>
      <c r="L74" s="84"/>
      <c r="M74" s="84"/>
      <c r="N74" s="84"/>
      <c r="O74" s="84"/>
      <c r="P74" s="84"/>
      <c r="Q74" s="85"/>
    </row>
    <row r="75" spans="1:19" ht="24.75" customHeight="1" x14ac:dyDescent="0.25">
      <c r="A75" s="79">
        <v>5600</v>
      </c>
      <c r="B75" s="80">
        <v>566</v>
      </c>
      <c r="C75" s="81">
        <v>56601</v>
      </c>
      <c r="D75" s="82" t="s">
        <v>144</v>
      </c>
      <c r="E75" s="83">
        <f t="shared" si="10"/>
        <v>5000</v>
      </c>
      <c r="F75" s="84"/>
      <c r="G75" s="84"/>
      <c r="H75" s="84">
        <v>5000</v>
      </c>
      <c r="I75" s="84"/>
      <c r="J75" s="84"/>
      <c r="K75" s="84"/>
      <c r="L75" s="84"/>
      <c r="M75" s="84"/>
      <c r="N75" s="84"/>
      <c r="O75" s="84"/>
      <c r="P75" s="84"/>
      <c r="Q75" s="85"/>
    </row>
    <row r="76" spans="1:19" ht="16.149999999999999" customHeight="1" x14ac:dyDescent="0.25">
      <c r="A76" s="79">
        <v>5600</v>
      </c>
      <c r="B76" s="80">
        <v>567</v>
      </c>
      <c r="C76" s="81">
        <v>56701</v>
      </c>
      <c r="D76" s="82" t="s">
        <v>145</v>
      </c>
      <c r="E76" s="83">
        <f t="shared" si="10"/>
        <v>30000</v>
      </c>
      <c r="F76" s="84"/>
      <c r="G76" s="84"/>
      <c r="H76" s="84"/>
      <c r="I76" s="84"/>
      <c r="J76" s="84"/>
      <c r="K76" s="84">
        <v>10000</v>
      </c>
      <c r="L76" s="84"/>
      <c r="M76" s="84"/>
      <c r="N76" s="84">
        <v>20000</v>
      </c>
      <c r="O76" s="84"/>
      <c r="P76" s="84"/>
      <c r="Q76" s="85"/>
    </row>
    <row r="77" spans="1:19" s="2" customFormat="1" ht="15" thickBot="1" x14ac:dyDescent="0.3">
      <c r="A77" s="86">
        <v>5600</v>
      </c>
      <c r="B77" s="87">
        <v>569</v>
      </c>
      <c r="C77" s="88">
        <v>56909</v>
      </c>
      <c r="D77" s="89" t="s">
        <v>146</v>
      </c>
      <c r="E77" s="31">
        <f t="shared" si="10"/>
        <v>175000</v>
      </c>
      <c r="F77" s="39">
        <v>175000</v>
      </c>
      <c r="G77" s="39"/>
      <c r="H77" s="39"/>
      <c r="I77" s="39"/>
      <c r="J77" s="39"/>
      <c r="K77" s="47"/>
      <c r="L77" s="39"/>
      <c r="M77" s="39"/>
      <c r="N77" s="39"/>
      <c r="O77" s="39"/>
      <c r="P77" s="39"/>
      <c r="Q77" s="90"/>
    </row>
    <row r="78" spans="1:19" ht="15" customHeight="1" thickBot="1" x14ac:dyDescent="0.3">
      <c r="A78" s="61">
        <v>6000</v>
      </c>
      <c r="B78" s="62"/>
      <c r="C78" s="555"/>
      <c r="D78" s="24" t="s">
        <v>131</v>
      </c>
      <c r="E78" s="25">
        <f t="shared" ref="E78:Q78" si="11">SUM(E79:E81)</f>
        <v>0</v>
      </c>
      <c r="F78" s="25">
        <f t="shared" si="11"/>
        <v>0</v>
      </c>
      <c r="G78" s="25">
        <f t="shared" si="11"/>
        <v>0</v>
      </c>
      <c r="H78" s="25">
        <f t="shared" si="11"/>
        <v>0</v>
      </c>
      <c r="I78" s="25">
        <f t="shared" si="11"/>
        <v>0</v>
      </c>
      <c r="J78" s="25">
        <f t="shared" si="11"/>
        <v>0</v>
      </c>
      <c r="K78" s="25">
        <f t="shared" si="11"/>
        <v>0</v>
      </c>
      <c r="L78" s="25">
        <f t="shared" si="11"/>
        <v>0</v>
      </c>
      <c r="M78" s="25">
        <f t="shared" si="11"/>
        <v>0</v>
      </c>
      <c r="N78" s="25">
        <f t="shared" si="11"/>
        <v>0</v>
      </c>
      <c r="O78" s="25">
        <f t="shared" si="11"/>
        <v>0</v>
      </c>
      <c r="P78" s="25">
        <f t="shared" si="11"/>
        <v>0</v>
      </c>
      <c r="Q78" s="25">
        <f t="shared" si="11"/>
        <v>0</v>
      </c>
    </row>
    <row r="79" spans="1:19" s="2" customFormat="1" ht="11.45" customHeight="1" x14ac:dyDescent="0.25">
      <c r="A79" s="86">
        <v>6100</v>
      </c>
      <c r="B79" s="87"/>
      <c r="C79" s="88"/>
      <c r="D79" s="89"/>
      <c r="E79" s="31">
        <f>SUM(F79:Q79)</f>
        <v>0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90"/>
    </row>
    <row r="80" spans="1:19" s="2" customFormat="1" ht="11.45" customHeight="1" x14ac:dyDescent="0.25">
      <c r="A80" s="86">
        <v>6100</v>
      </c>
      <c r="B80" s="87"/>
      <c r="C80" s="88"/>
      <c r="D80" s="89"/>
      <c r="E80" s="31">
        <f>SUM(F80:Q80)</f>
        <v>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90"/>
    </row>
    <row r="81" spans="1:17" s="2" customFormat="1" ht="11.45" customHeight="1" thickBot="1" x14ac:dyDescent="0.3">
      <c r="A81" s="86">
        <v>6100</v>
      </c>
      <c r="B81" s="87"/>
      <c r="C81" s="88"/>
      <c r="D81" s="89"/>
      <c r="E81" s="31">
        <f>SUM(F81:Q81)</f>
        <v>0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90"/>
    </row>
    <row r="82" spans="1:17" ht="22.5" customHeight="1" thickBot="1" x14ac:dyDescent="0.3">
      <c r="A82" s="61">
        <v>7000</v>
      </c>
      <c r="B82" s="62"/>
      <c r="C82" s="555"/>
      <c r="D82" s="24" t="s">
        <v>132</v>
      </c>
      <c r="E82" s="25">
        <f>SUM(E83:E84)</f>
        <v>0</v>
      </c>
      <c r="F82" s="25">
        <f t="shared" ref="F82:Q82" si="12">SUM(F83:F84)</f>
        <v>0</v>
      </c>
      <c r="G82" s="25">
        <f t="shared" si="12"/>
        <v>0</v>
      </c>
      <c r="H82" s="25">
        <f t="shared" si="12"/>
        <v>0</v>
      </c>
      <c r="I82" s="25">
        <f t="shared" si="12"/>
        <v>0</v>
      </c>
      <c r="J82" s="25">
        <f t="shared" si="12"/>
        <v>0</v>
      </c>
      <c r="K82" s="25">
        <f t="shared" si="12"/>
        <v>0</v>
      </c>
      <c r="L82" s="25">
        <f t="shared" si="12"/>
        <v>0</v>
      </c>
      <c r="M82" s="25">
        <f t="shared" si="12"/>
        <v>0</v>
      </c>
      <c r="N82" s="25">
        <f t="shared" si="12"/>
        <v>0</v>
      </c>
      <c r="O82" s="25">
        <f t="shared" si="12"/>
        <v>0</v>
      </c>
      <c r="P82" s="25">
        <f t="shared" si="12"/>
        <v>0</v>
      </c>
      <c r="Q82" s="25">
        <f t="shared" si="12"/>
        <v>0</v>
      </c>
    </row>
    <row r="83" spans="1:17" ht="12" customHeight="1" x14ac:dyDescent="0.25">
      <c r="A83" s="91"/>
      <c r="B83" s="92"/>
      <c r="C83" s="93"/>
      <c r="D83" s="94"/>
      <c r="E83" s="83">
        <f>SUM(F83:Q83)</f>
        <v>0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5"/>
    </row>
    <row r="84" spans="1:17" ht="12" customHeight="1" thickBot="1" x14ac:dyDescent="0.3">
      <c r="A84" s="95"/>
      <c r="B84" s="96"/>
      <c r="C84" s="97"/>
      <c r="D84" s="98"/>
      <c r="E84" s="83">
        <f>SUM(F84:Q84)</f>
        <v>0</v>
      </c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5"/>
    </row>
    <row r="85" spans="1:17" ht="15" customHeight="1" thickBot="1" x14ac:dyDescent="0.3">
      <c r="A85" s="61">
        <v>8000</v>
      </c>
      <c r="B85" s="62"/>
      <c r="C85" s="555"/>
      <c r="D85" s="24" t="s">
        <v>45</v>
      </c>
      <c r="E85" s="25">
        <f t="shared" ref="E85:Q85" si="13">SUM(E86:E86)</f>
        <v>0</v>
      </c>
      <c r="F85" s="25">
        <f t="shared" si="13"/>
        <v>0</v>
      </c>
      <c r="G85" s="25">
        <f t="shared" si="13"/>
        <v>0</v>
      </c>
      <c r="H85" s="25">
        <f t="shared" si="13"/>
        <v>0</v>
      </c>
      <c r="I85" s="25">
        <f t="shared" si="13"/>
        <v>0</v>
      </c>
      <c r="J85" s="25">
        <f t="shared" si="13"/>
        <v>0</v>
      </c>
      <c r="K85" s="25">
        <f t="shared" si="13"/>
        <v>0</v>
      </c>
      <c r="L85" s="25">
        <f t="shared" si="13"/>
        <v>0</v>
      </c>
      <c r="M85" s="25">
        <f t="shared" si="13"/>
        <v>0</v>
      </c>
      <c r="N85" s="25">
        <f t="shared" si="13"/>
        <v>0</v>
      </c>
      <c r="O85" s="25">
        <f t="shared" si="13"/>
        <v>0</v>
      </c>
      <c r="P85" s="25">
        <f t="shared" si="13"/>
        <v>0</v>
      </c>
      <c r="Q85" s="25">
        <f t="shared" si="13"/>
        <v>0</v>
      </c>
    </row>
    <row r="86" spans="1:17" ht="15" customHeight="1" thickBot="1" x14ac:dyDescent="0.3">
      <c r="A86" s="95"/>
      <c r="B86" s="96"/>
      <c r="C86" s="97"/>
      <c r="D86" s="98"/>
      <c r="E86" s="83">
        <f>SUM(F86:Q86)</f>
        <v>0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</row>
    <row r="87" spans="1:17" s="2" customFormat="1" ht="15" thickBot="1" x14ac:dyDescent="0.3">
      <c r="A87" s="61">
        <v>9000</v>
      </c>
      <c r="B87" s="62"/>
      <c r="C87" s="555"/>
      <c r="D87" s="24" t="s">
        <v>133</v>
      </c>
      <c r="E87" s="25">
        <f>SUM(E88:E89)</f>
        <v>0</v>
      </c>
      <c r="F87" s="25">
        <f t="shared" ref="F87:Q87" si="14">SUM(F88:F89)</f>
        <v>0</v>
      </c>
      <c r="G87" s="25">
        <f t="shared" si="14"/>
        <v>0</v>
      </c>
      <c r="H87" s="25">
        <f t="shared" si="14"/>
        <v>0</v>
      </c>
      <c r="I87" s="25">
        <f t="shared" si="14"/>
        <v>0</v>
      </c>
      <c r="J87" s="25">
        <f t="shared" si="14"/>
        <v>0</v>
      </c>
      <c r="K87" s="25">
        <f t="shared" si="14"/>
        <v>0</v>
      </c>
      <c r="L87" s="25">
        <f t="shared" si="14"/>
        <v>0</v>
      </c>
      <c r="M87" s="25">
        <f t="shared" si="14"/>
        <v>0</v>
      </c>
      <c r="N87" s="25">
        <f t="shared" si="14"/>
        <v>0</v>
      </c>
      <c r="O87" s="25">
        <f t="shared" si="14"/>
        <v>0</v>
      </c>
      <c r="P87" s="25">
        <f t="shared" si="14"/>
        <v>0</v>
      </c>
      <c r="Q87" s="25">
        <f t="shared" si="14"/>
        <v>0</v>
      </c>
    </row>
    <row r="88" spans="1:17" s="2" customFormat="1" ht="9.6" customHeight="1" x14ac:dyDescent="0.25">
      <c r="A88" s="91"/>
      <c r="B88" s="92"/>
      <c r="C88" s="93"/>
      <c r="D88" s="94"/>
      <c r="E88" s="83">
        <f>SUM(F88:Q88)</f>
        <v>0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5"/>
    </row>
    <row r="89" spans="1:17" s="2" customFormat="1" ht="9" customHeight="1" thickBot="1" x14ac:dyDescent="0.3">
      <c r="A89" s="99"/>
      <c r="B89" s="100"/>
      <c r="C89" s="101"/>
      <c r="D89" s="98"/>
      <c r="E89" s="83">
        <f>SUM(F89:Q89)</f>
        <v>0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5"/>
    </row>
    <row r="90" spans="1:17" ht="26.45" customHeight="1" thickBot="1" x14ac:dyDescent="0.3">
      <c r="A90" s="1049" t="s">
        <v>38</v>
      </c>
      <c r="B90" s="1049"/>
      <c r="C90" s="1049"/>
      <c r="D90" s="1050"/>
      <c r="E90" s="25">
        <f t="shared" ref="E90:Q90" si="15">+E7+E18+E36+E67+E69+E78+E82+E85+E87</f>
        <v>5667333.2901999997</v>
      </c>
      <c r="F90" s="25">
        <f t="shared" si="15"/>
        <v>624278.54</v>
      </c>
      <c r="G90" s="25">
        <f t="shared" si="15"/>
        <v>340029.23180000001</v>
      </c>
      <c r="H90" s="25">
        <f t="shared" si="15"/>
        <v>519680.0134</v>
      </c>
      <c r="I90" s="25">
        <f t="shared" si="15"/>
        <v>335264.05180000002</v>
      </c>
      <c r="J90" s="25">
        <f t="shared" si="15"/>
        <v>1047640.2339999999</v>
      </c>
      <c r="K90" s="25">
        <f t="shared" si="15"/>
        <v>341987.26179999998</v>
      </c>
      <c r="L90" s="25">
        <f t="shared" si="15"/>
        <v>345426.93400000001</v>
      </c>
      <c r="M90" s="25">
        <f t="shared" si="15"/>
        <v>417982.86180000001</v>
      </c>
      <c r="N90" s="25">
        <f t="shared" si="15"/>
        <v>392058.57180000003</v>
      </c>
      <c r="O90" s="25">
        <f t="shared" si="15"/>
        <v>503243.07400000002</v>
      </c>
      <c r="P90" s="25">
        <f t="shared" si="15"/>
        <v>385367.12180000002</v>
      </c>
      <c r="Q90" s="25">
        <f t="shared" si="15"/>
        <v>414375.39399999997</v>
      </c>
    </row>
    <row r="91" spans="1:17" ht="14.25" customHeight="1" thickBot="1" x14ac:dyDescent="0.3">
      <c r="A91" s="919"/>
      <c r="B91" s="919"/>
      <c r="C91" s="919"/>
      <c r="D91" s="919"/>
      <c r="E91" s="919"/>
      <c r="F91" s="919"/>
      <c r="G91" s="919"/>
      <c r="H91" s="919"/>
      <c r="I91" s="919"/>
      <c r="J91" s="919"/>
      <c r="K91" s="919"/>
      <c r="L91" s="919"/>
      <c r="M91" s="919"/>
      <c r="N91" s="919"/>
      <c r="O91" s="919"/>
      <c r="P91" s="919"/>
      <c r="Q91" s="919"/>
    </row>
    <row r="92" spans="1:17" ht="15" customHeight="1" thickBot="1" x14ac:dyDescent="0.3">
      <c r="A92" s="943" t="s">
        <v>39</v>
      </c>
      <c r="B92" s="944"/>
      <c r="C92" s="944"/>
      <c r="D92" s="944"/>
      <c r="E92" s="944"/>
      <c r="F92" s="944"/>
      <c r="G92" s="944"/>
      <c r="H92" s="944"/>
      <c r="I92" s="944"/>
      <c r="J92" s="944"/>
      <c r="K92" s="944"/>
      <c r="L92" s="944"/>
      <c r="M92" s="944"/>
      <c r="N92" s="944"/>
      <c r="O92" s="944"/>
      <c r="P92" s="944"/>
      <c r="Q92" s="945"/>
    </row>
    <row r="93" spans="1:17" ht="27" customHeight="1" thickBot="1" x14ac:dyDescent="0.3">
      <c r="A93" s="946" t="s">
        <v>103</v>
      </c>
      <c r="B93" s="947"/>
      <c r="C93" s="948" t="s">
        <v>134</v>
      </c>
      <c r="D93" s="949"/>
      <c r="E93" s="24" t="s">
        <v>41</v>
      </c>
      <c r="F93" s="596" t="s">
        <v>5</v>
      </c>
      <c r="G93" s="596" t="s">
        <v>6</v>
      </c>
      <c r="H93" s="596" t="s">
        <v>7</v>
      </c>
      <c r="I93" s="596" t="s">
        <v>8</v>
      </c>
      <c r="J93" s="596" t="s">
        <v>9</v>
      </c>
      <c r="K93" s="596" t="s">
        <v>10</v>
      </c>
      <c r="L93" s="596" t="s">
        <v>11</v>
      </c>
      <c r="M93" s="596" t="s">
        <v>12</v>
      </c>
      <c r="N93" s="596" t="s">
        <v>13</v>
      </c>
      <c r="O93" s="596" t="s">
        <v>14</v>
      </c>
      <c r="P93" s="596" t="s">
        <v>15</v>
      </c>
      <c r="Q93" s="596" t="s">
        <v>16</v>
      </c>
    </row>
    <row r="94" spans="1:17" ht="15" customHeight="1" x14ac:dyDescent="0.25">
      <c r="A94" s="927">
        <v>1000</v>
      </c>
      <c r="B94" s="928"/>
      <c r="C94" s="105" t="s">
        <v>105</v>
      </c>
      <c r="D94" s="105"/>
      <c r="E94" s="106">
        <f>SUM(F94:Q94)</f>
        <v>1504347.9502000003</v>
      </c>
      <c r="F94" s="106">
        <f t="shared" ref="F94:Q94" si="16">F7</f>
        <v>120273.54</v>
      </c>
      <c r="G94" s="106">
        <f t="shared" si="16"/>
        <v>95555.231799999994</v>
      </c>
      <c r="H94" s="106">
        <f t="shared" si="16"/>
        <v>170727.06339999998</v>
      </c>
      <c r="I94" s="106">
        <f t="shared" si="16"/>
        <v>98965.051800000001</v>
      </c>
      <c r="J94" s="106">
        <f t="shared" si="16"/>
        <v>120706.07399999999</v>
      </c>
      <c r="K94" s="106">
        <f t="shared" si="16"/>
        <v>99256.0818</v>
      </c>
      <c r="L94" s="106">
        <f t="shared" si="16"/>
        <v>121064.93399999999</v>
      </c>
      <c r="M94" s="106">
        <f t="shared" si="16"/>
        <v>194115.86180000001</v>
      </c>
      <c r="N94" s="106">
        <f t="shared" si="16"/>
        <v>120041.6118</v>
      </c>
      <c r="O94" s="106">
        <f t="shared" si="16"/>
        <v>100856.07399999999</v>
      </c>
      <c r="P94" s="106">
        <f t="shared" si="16"/>
        <v>119494.12180000001</v>
      </c>
      <c r="Q94" s="106">
        <f t="shared" si="16"/>
        <v>143292.304</v>
      </c>
    </row>
    <row r="95" spans="1:17" ht="27" customHeight="1" x14ac:dyDescent="0.25">
      <c r="A95" s="915">
        <v>2000</v>
      </c>
      <c r="B95" s="916"/>
      <c r="C95" s="107" t="s">
        <v>113</v>
      </c>
      <c r="D95" s="107"/>
      <c r="E95" s="108">
        <f>SUM(F95:Q95)</f>
        <v>771708.34</v>
      </c>
      <c r="F95" s="109">
        <f t="shared" ref="F95:Q95" si="17">F18</f>
        <v>57931</v>
      </c>
      <c r="G95" s="109">
        <f t="shared" si="17"/>
        <v>42248</v>
      </c>
      <c r="H95" s="109">
        <f t="shared" si="17"/>
        <v>88561.95</v>
      </c>
      <c r="I95" s="109">
        <f t="shared" si="17"/>
        <v>34495</v>
      </c>
      <c r="J95" s="109">
        <f t="shared" si="17"/>
        <v>60390.16</v>
      </c>
      <c r="K95" s="109">
        <f t="shared" si="17"/>
        <v>52975.18</v>
      </c>
      <c r="L95" s="109">
        <f t="shared" si="17"/>
        <v>47841</v>
      </c>
      <c r="M95" s="109">
        <f t="shared" si="17"/>
        <v>43585</v>
      </c>
      <c r="N95" s="109">
        <f t="shared" si="17"/>
        <v>79733.960000000006</v>
      </c>
      <c r="O95" s="109">
        <f t="shared" si="17"/>
        <v>92072</v>
      </c>
      <c r="P95" s="109">
        <f t="shared" si="17"/>
        <v>88266</v>
      </c>
      <c r="Q95" s="109">
        <f t="shared" si="17"/>
        <v>83609.09</v>
      </c>
    </row>
    <row r="96" spans="1:17" ht="18.75" customHeight="1" x14ac:dyDescent="0.25">
      <c r="A96" s="915">
        <v>3000</v>
      </c>
      <c r="B96" s="916"/>
      <c r="C96" s="107" t="s">
        <v>120</v>
      </c>
      <c r="D96" s="107"/>
      <c r="E96" s="108">
        <f t="shared" ref="E96:E102" si="18">SUM(F96:Q96)</f>
        <v>3010177</v>
      </c>
      <c r="F96" s="109">
        <f t="shared" ref="F96:Q96" si="19">F36</f>
        <v>266074</v>
      </c>
      <c r="G96" s="109">
        <f t="shared" si="19"/>
        <v>187226</v>
      </c>
      <c r="H96" s="109">
        <f t="shared" si="19"/>
        <v>245891</v>
      </c>
      <c r="I96" s="109">
        <f t="shared" si="19"/>
        <v>191804</v>
      </c>
      <c r="J96" s="109">
        <f t="shared" si="19"/>
        <v>857944</v>
      </c>
      <c r="K96" s="109">
        <f t="shared" si="19"/>
        <v>174756</v>
      </c>
      <c r="L96" s="109">
        <f t="shared" si="19"/>
        <v>171521</v>
      </c>
      <c r="M96" s="109">
        <f t="shared" si="19"/>
        <v>175282</v>
      </c>
      <c r="N96" s="109">
        <f t="shared" si="19"/>
        <v>167283</v>
      </c>
      <c r="O96" s="109">
        <f t="shared" si="19"/>
        <v>217315</v>
      </c>
      <c r="P96" s="109">
        <f t="shared" si="19"/>
        <v>172607</v>
      </c>
      <c r="Q96" s="109">
        <f t="shared" si="19"/>
        <v>182474</v>
      </c>
    </row>
    <row r="97" spans="1:17" ht="15.75" customHeight="1" x14ac:dyDescent="0.25">
      <c r="A97" s="915">
        <v>4000</v>
      </c>
      <c r="B97" s="916"/>
      <c r="C97" s="107" t="s">
        <v>135</v>
      </c>
      <c r="D97" s="107"/>
      <c r="E97" s="108">
        <f t="shared" si="18"/>
        <v>60000</v>
      </c>
      <c r="F97" s="109">
        <f t="shared" ref="F97:Q97" si="20">F67</f>
        <v>5000</v>
      </c>
      <c r="G97" s="109">
        <f t="shared" si="20"/>
        <v>5000</v>
      </c>
      <c r="H97" s="109">
        <f t="shared" si="20"/>
        <v>5000</v>
      </c>
      <c r="I97" s="109">
        <f t="shared" si="20"/>
        <v>5000</v>
      </c>
      <c r="J97" s="109">
        <f t="shared" si="20"/>
        <v>5000</v>
      </c>
      <c r="K97" s="109">
        <f t="shared" si="20"/>
        <v>5000</v>
      </c>
      <c r="L97" s="109">
        <f t="shared" si="20"/>
        <v>5000</v>
      </c>
      <c r="M97" s="109">
        <f t="shared" si="20"/>
        <v>5000</v>
      </c>
      <c r="N97" s="109">
        <f t="shared" si="20"/>
        <v>5000</v>
      </c>
      <c r="O97" s="109">
        <f t="shared" si="20"/>
        <v>5000</v>
      </c>
      <c r="P97" s="109">
        <f t="shared" si="20"/>
        <v>5000</v>
      </c>
      <c r="Q97" s="109">
        <f t="shared" si="20"/>
        <v>5000</v>
      </c>
    </row>
    <row r="98" spans="1:17" ht="15.75" customHeight="1" x14ac:dyDescent="0.25">
      <c r="A98" s="915">
        <v>5000</v>
      </c>
      <c r="B98" s="916"/>
      <c r="C98" s="107" t="s">
        <v>129</v>
      </c>
      <c r="D98" s="107"/>
      <c r="E98" s="108">
        <f t="shared" si="18"/>
        <v>321100</v>
      </c>
      <c r="F98" s="109">
        <f t="shared" ref="F98:Q98" si="21">F69</f>
        <v>175000</v>
      </c>
      <c r="G98" s="109">
        <f t="shared" si="21"/>
        <v>10000</v>
      </c>
      <c r="H98" s="109">
        <f t="shared" si="21"/>
        <v>9500</v>
      </c>
      <c r="I98" s="109">
        <f t="shared" si="21"/>
        <v>5000</v>
      </c>
      <c r="J98" s="109">
        <f t="shared" si="21"/>
        <v>3600</v>
      </c>
      <c r="K98" s="109">
        <f t="shared" si="21"/>
        <v>10000</v>
      </c>
      <c r="L98" s="109">
        <f t="shared" si="21"/>
        <v>0</v>
      </c>
      <c r="M98" s="109">
        <f t="shared" si="21"/>
        <v>0</v>
      </c>
      <c r="N98" s="109">
        <f t="shared" si="21"/>
        <v>20000</v>
      </c>
      <c r="O98" s="109">
        <f t="shared" si="21"/>
        <v>88000</v>
      </c>
      <c r="P98" s="109">
        <f t="shared" si="21"/>
        <v>0</v>
      </c>
      <c r="Q98" s="109">
        <f t="shared" si="21"/>
        <v>0</v>
      </c>
    </row>
    <row r="99" spans="1:17" ht="15.75" customHeight="1" x14ac:dyDescent="0.25">
      <c r="A99" s="915">
        <v>6000</v>
      </c>
      <c r="B99" s="916"/>
      <c r="C99" s="917" t="s">
        <v>131</v>
      </c>
      <c r="D99" s="918"/>
      <c r="E99" s="108">
        <f t="shared" si="18"/>
        <v>0</v>
      </c>
      <c r="F99" s="109">
        <f t="shared" ref="F99:Q99" si="22">F78</f>
        <v>0</v>
      </c>
      <c r="G99" s="109">
        <f t="shared" si="22"/>
        <v>0</v>
      </c>
      <c r="H99" s="109">
        <f t="shared" si="22"/>
        <v>0</v>
      </c>
      <c r="I99" s="109">
        <f t="shared" si="22"/>
        <v>0</v>
      </c>
      <c r="J99" s="109">
        <f t="shared" si="22"/>
        <v>0</v>
      </c>
      <c r="K99" s="109">
        <f t="shared" si="22"/>
        <v>0</v>
      </c>
      <c r="L99" s="109">
        <f t="shared" si="22"/>
        <v>0</v>
      </c>
      <c r="M99" s="109">
        <f t="shared" si="22"/>
        <v>0</v>
      </c>
      <c r="N99" s="109">
        <f t="shared" si="22"/>
        <v>0</v>
      </c>
      <c r="O99" s="109">
        <f t="shared" si="22"/>
        <v>0</v>
      </c>
      <c r="P99" s="109">
        <f t="shared" si="22"/>
        <v>0</v>
      </c>
      <c r="Q99" s="109">
        <f t="shared" si="22"/>
        <v>0</v>
      </c>
    </row>
    <row r="100" spans="1:17" ht="13.5" x14ac:dyDescent="0.25">
      <c r="A100" s="915">
        <v>7000</v>
      </c>
      <c r="B100" s="916"/>
      <c r="C100" s="917" t="s">
        <v>132</v>
      </c>
      <c r="D100" s="918"/>
      <c r="E100" s="108">
        <f t="shared" si="18"/>
        <v>0</v>
      </c>
      <c r="F100" s="109">
        <f>F82</f>
        <v>0</v>
      </c>
      <c r="G100" s="109">
        <f t="shared" ref="G100:Q100" si="23">G82</f>
        <v>0</v>
      </c>
      <c r="H100" s="109">
        <f t="shared" si="23"/>
        <v>0</v>
      </c>
      <c r="I100" s="109">
        <f t="shared" si="23"/>
        <v>0</v>
      </c>
      <c r="J100" s="109">
        <f t="shared" si="23"/>
        <v>0</v>
      </c>
      <c r="K100" s="109">
        <f t="shared" si="23"/>
        <v>0</v>
      </c>
      <c r="L100" s="109">
        <f t="shared" si="23"/>
        <v>0</v>
      </c>
      <c r="M100" s="109">
        <f t="shared" si="23"/>
        <v>0</v>
      </c>
      <c r="N100" s="109">
        <f t="shared" si="23"/>
        <v>0</v>
      </c>
      <c r="O100" s="109">
        <f t="shared" si="23"/>
        <v>0</v>
      </c>
      <c r="P100" s="109">
        <f t="shared" si="23"/>
        <v>0</v>
      </c>
      <c r="Q100" s="109">
        <f t="shared" si="23"/>
        <v>0</v>
      </c>
    </row>
    <row r="101" spans="1:17" ht="19.149999999999999" customHeight="1" x14ac:dyDescent="0.25">
      <c r="A101" s="915">
        <v>8000</v>
      </c>
      <c r="B101" s="916"/>
      <c r="C101" s="929" t="s">
        <v>45</v>
      </c>
      <c r="D101" s="930"/>
      <c r="E101" s="108">
        <f t="shared" si="18"/>
        <v>0</v>
      </c>
      <c r="F101" s="109">
        <f>F85</f>
        <v>0</v>
      </c>
      <c r="G101" s="109">
        <f t="shared" ref="G101:Q101" si="24">G85</f>
        <v>0</v>
      </c>
      <c r="H101" s="109">
        <f t="shared" si="24"/>
        <v>0</v>
      </c>
      <c r="I101" s="109">
        <f t="shared" si="24"/>
        <v>0</v>
      </c>
      <c r="J101" s="109">
        <f t="shared" si="24"/>
        <v>0</v>
      </c>
      <c r="K101" s="109">
        <f t="shared" si="24"/>
        <v>0</v>
      </c>
      <c r="L101" s="109">
        <f t="shared" si="24"/>
        <v>0</v>
      </c>
      <c r="M101" s="109">
        <f t="shared" si="24"/>
        <v>0</v>
      </c>
      <c r="N101" s="109">
        <f t="shared" si="24"/>
        <v>0</v>
      </c>
      <c r="O101" s="109">
        <f t="shared" si="24"/>
        <v>0</v>
      </c>
      <c r="P101" s="109">
        <f t="shared" si="24"/>
        <v>0</v>
      </c>
      <c r="Q101" s="109">
        <f t="shared" si="24"/>
        <v>0</v>
      </c>
    </row>
    <row r="102" spans="1:17" ht="16.899999999999999" customHeight="1" thickBot="1" x14ac:dyDescent="0.3">
      <c r="A102" s="931">
        <v>9000</v>
      </c>
      <c r="B102" s="932"/>
      <c r="C102" s="933" t="s">
        <v>133</v>
      </c>
      <c r="D102" s="934"/>
      <c r="E102" s="110">
        <f t="shared" si="18"/>
        <v>0</v>
      </c>
      <c r="F102" s="111">
        <f>F87</f>
        <v>0</v>
      </c>
      <c r="G102" s="111">
        <f t="shared" ref="G102:Q102" si="25">G87</f>
        <v>0</v>
      </c>
      <c r="H102" s="111">
        <f t="shared" si="25"/>
        <v>0</v>
      </c>
      <c r="I102" s="111">
        <f t="shared" si="25"/>
        <v>0</v>
      </c>
      <c r="J102" s="111">
        <f t="shared" si="25"/>
        <v>0</v>
      </c>
      <c r="K102" s="111">
        <f t="shared" si="25"/>
        <v>0</v>
      </c>
      <c r="L102" s="111">
        <f t="shared" si="25"/>
        <v>0</v>
      </c>
      <c r="M102" s="111">
        <f t="shared" si="25"/>
        <v>0</v>
      </c>
      <c r="N102" s="111">
        <f t="shared" si="25"/>
        <v>0</v>
      </c>
      <c r="O102" s="111">
        <f t="shared" si="25"/>
        <v>0</v>
      </c>
      <c r="P102" s="111">
        <f t="shared" si="25"/>
        <v>0</v>
      </c>
      <c r="Q102" s="111">
        <f t="shared" si="25"/>
        <v>0</v>
      </c>
    </row>
    <row r="103" spans="1:17" ht="21" customHeight="1" thickBot="1" x14ac:dyDescent="0.3">
      <c r="A103" s="939"/>
      <c r="B103" s="940"/>
      <c r="C103" s="941" t="s">
        <v>38</v>
      </c>
      <c r="D103" s="942"/>
      <c r="E103" s="597">
        <f>SUM(F103:Q103)</f>
        <v>5667333.2902000006</v>
      </c>
      <c r="F103" s="598">
        <f>SUM(F94:F102)</f>
        <v>624278.54</v>
      </c>
      <c r="G103" s="598">
        <f t="shared" ref="G103:Q103" si="26">SUM(G94:G102)</f>
        <v>340029.23180000001</v>
      </c>
      <c r="H103" s="598">
        <f t="shared" si="26"/>
        <v>519680.0134</v>
      </c>
      <c r="I103" s="598">
        <f t="shared" si="26"/>
        <v>335264.05180000002</v>
      </c>
      <c r="J103" s="598">
        <f t="shared" si="26"/>
        <v>1047640.2339999999</v>
      </c>
      <c r="K103" s="598">
        <f t="shared" si="26"/>
        <v>341987.26179999998</v>
      </c>
      <c r="L103" s="598">
        <f t="shared" si="26"/>
        <v>345426.93400000001</v>
      </c>
      <c r="M103" s="598">
        <f t="shared" si="26"/>
        <v>417982.86180000001</v>
      </c>
      <c r="N103" s="598">
        <f t="shared" si="26"/>
        <v>392058.57180000003</v>
      </c>
      <c r="O103" s="598">
        <f t="shared" si="26"/>
        <v>503243.07400000002</v>
      </c>
      <c r="P103" s="598">
        <f t="shared" si="26"/>
        <v>385367.12180000002</v>
      </c>
      <c r="Q103" s="598">
        <f t="shared" si="26"/>
        <v>414375.39399999997</v>
      </c>
    </row>
    <row r="104" spans="1:17" x14ac:dyDescent="0.3">
      <c r="E104" s="115"/>
    </row>
    <row r="105" spans="1:17" x14ac:dyDescent="0.3">
      <c r="E105" s="115"/>
    </row>
    <row r="106" spans="1:17" x14ac:dyDescent="0.3">
      <c r="E106" s="115"/>
      <c r="G106" s="115"/>
    </row>
  </sheetData>
  <mergeCells count="25">
    <mergeCell ref="A1:Q1"/>
    <mergeCell ref="A2:Q2"/>
    <mergeCell ref="A6:C6"/>
    <mergeCell ref="A90:D90"/>
    <mergeCell ref="I4:Q4"/>
    <mergeCell ref="A5:E5"/>
    <mergeCell ref="A100:B100"/>
    <mergeCell ref="C100:D100"/>
    <mergeCell ref="A91:Q91"/>
    <mergeCell ref="A92:Q92"/>
    <mergeCell ref="A93:B93"/>
    <mergeCell ref="C93:D93"/>
    <mergeCell ref="A94:B94"/>
    <mergeCell ref="A95:B95"/>
    <mergeCell ref="A96:B96"/>
    <mergeCell ref="A97:B97"/>
    <mergeCell ref="A98:B98"/>
    <mergeCell ref="A99:B99"/>
    <mergeCell ref="C99:D99"/>
    <mergeCell ref="A101:B101"/>
    <mergeCell ref="C101:D101"/>
    <mergeCell ref="A102:B102"/>
    <mergeCell ref="C102:D102"/>
    <mergeCell ref="A103:B103"/>
    <mergeCell ref="C103:D103"/>
  </mergeCells>
  <printOptions horizontalCentered="1"/>
  <pageMargins left="0.23622047244094491" right="0.39370078740157483" top="0.74803149606299213" bottom="0.74803149606299213" header="0.31496062992125984" footer="0.31496062992125984"/>
  <pageSetup paperSize="5" scale="75" orientation="landscape" horizontalDpi="300" verticalDpi="300" r:id="rId1"/>
  <headerFooter alignWithMargins="0">
    <oddHeader xml:space="preserve">&amp;C&amp;"Arial,Negrita"&amp;14    &amp;12 </oddHeader>
    <oddFooter>&amp;CPágina &amp;P de &amp;N&amp;"Arial,Negrita"PEG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3"/>
  <sheetViews>
    <sheetView showGridLines="0" workbookViewId="0">
      <selection activeCell="C30" sqref="C30"/>
    </sheetView>
  </sheetViews>
  <sheetFormatPr baseColWidth="10" defaultRowHeight="13.5" x14ac:dyDescent="0.25"/>
  <cols>
    <col min="1" max="1" width="16.140625" style="1" customWidth="1"/>
    <col min="2" max="2" width="32.85546875" style="1" customWidth="1"/>
    <col min="3" max="3" width="16" style="1" customWidth="1"/>
    <col min="4" max="4" width="8.42578125" style="1" customWidth="1"/>
    <col min="5" max="5" width="21.140625" style="1" customWidth="1"/>
    <col min="6" max="6" width="23.7109375" style="1" customWidth="1"/>
    <col min="7" max="7" width="25.28515625" style="1" customWidth="1"/>
    <col min="8" max="8" width="31.42578125" style="2" customWidth="1"/>
    <col min="9" max="256" width="11.5703125" style="1"/>
    <col min="257" max="257" width="16.140625" style="1" customWidth="1"/>
    <col min="258" max="258" width="42" style="1" customWidth="1"/>
    <col min="259" max="259" width="18.7109375" style="1" customWidth="1"/>
    <col min="260" max="260" width="6.42578125" style="1" customWidth="1"/>
    <col min="261" max="261" width="21.140625" style="1" customWidth="1"/>
    <col min="262" max="262" width="23.7109375" style="1" customWidth="1"/>
    <col min="263" max="263" width="25.28515625" style="1" customWidth="1"/>
    <col min="264" max="264" width="37.28515625" style="1" customWidth="1"/>
    <col min="265" max="512" width="11.5703125" style="1"/>
    <col min="513" max="513" width="16.140625" style="1" customWidth="1"/>
    <col min="514" max="514" width="42" style="1" customWidth="1"/>
    <col min="515" max="515" width="18.7109375" style="1" customWidth="1"/>
    <col min="516" max="516" width="6.42578125" style="1" customWidth="1"/>
    <col min="517" max="517" width="21.140625" style="1" customWidth="1"/>
    <col min="518" max="518" width="23.7109375" style="1" customWidth="1"/>
    <col min="519" max="519" width="25.28515625" style="1" customWidth="1"/>
    <col min="520" max="520" width="37.28515625" style="1" customWidth="1"/>
    <col min="521" max="768" width="11.5703125" style="1"/>
    <col min="769" max="769" width="16.140625" style="1" customWidth="1"/>
    <col min="770" max="770" width="42" style="1" customWidth="1"/>
    <col min="771" max="771" width="18.7109375" style="1" customWidth="1"/>
    <col min="772" max="772" width="6.42578125" style="1" customWidth="1"/>
    <col min="773" max="773" width="21.140625" style="1" customWidth="1"/>
    <col min="774" max="774" width="23.7109375" style="1" customWidth="1"/>
    <col min="775" max="775" width="25.28515625" style="1" customWidth="1"/>
    <col min="776" max="776" width="37.28515625" style="1" customWidth="1"/>
    <col min="777" max="1024" width="11.5703125" style="1"/>
    <col min="1025" max="1025" width="16.140625" style="1" customWidth="1"/>
    <col min="1026" max="1026" width="42" style="1" customWidth="1"/>
    <col min="1027" max="1027" width="18.7109375" style="1" customWidth="1"/>
    <col min="1028" max="1028" width="6.42578125" style="1" customWidth="1"/>
    <col min="1029" max="1029" width="21.140625" style="1" customWidth="1"/>
    <col min="1030" max="1030" width="23.7109375" style="1" customWidth="1"/>
    <col min="1031" max="1031" width="25.28515625" style="1" customWidth="1"/>
    <col min="1032" max="1032" width="37.28515625" style="1" customWidth="1"/>
    <col min="1033" max="1280" width="11.5703125" style="1"/>
    <col min="1281" max="1281" width="16.140625" style="1" customWidth="1"/>
    <col min="1282" max="1282" width="42" style="1" customWidth="1"/>
    <col min="1283" max="1283" width="18.7109375" style="1" customWidth="1"/>
    <col min="1284" max="1284" width="6.42578125" style="1" customWidth="1"/>
    <col min="1285" max="1285" width="21.140625" style="1" customWidth="1"/>
    <col min="1286" max="1286" width="23.7109375" style="1" customWidth="1"/>
    <col min="1287" max="1287" width="25.28515625" style="1" customWidth="1"/>
    <col min="1288" max="1288" width="37.28515625" style="1" customWidth="1"/>
    <col min="1289" max="1536" width="11.5703125" style="1"/>
    <col min="1537" max="1537" width="16.140625" style="1" customWidth="1"/>
    <col min="1538" max="1538" width="42" style="1" customWidth="1"/>
    <col min="1539" max="1539" width="18.7109375" style="1" customWidth="1"/>
    <col min="1540" max="1540" width="6.42578125" style="1" customWidth="1"/>
    <col min="1541" max="1541" width="21.140625" style="1" customWidth="1"/>
    <col min="1542" max="1542" width="23.7109375" style="1" customWidth="1"/>
    <col min="1543" max="1543" width="25.28515625" style="1" customWidth="1"/>
    <col min="1544" max="1544" width="37.28515625" style="1" customWidth="1"/>
    <col min="1545" max="1792" width="11.5703125" style="1"/>
    <col min="1793" max="1793" width="16.140625" style="1" customWidth="1"/>
    <col min="1794" max="1794" width="42" style="1" customWidth="1"/>
    <col min="1795" max="1795" width="18.7109375" style="1" customWidth="1"/>
    <col min="1796" max="1796" width="6.42578125" style="1" customWidth="1"/>
    <col min="1797" max="1797" width="21.140625" style="1" customWidth="1"/>
    <col min="1798" max="1798" width="23.7109375" style="1" customWidth="1"/>
    <col min="1799" max="1799" width="25.28515625" style="1" customWidth="1"/>
    <col min="1800" max="1800" width="37.28515625" style="1" customWidth="1"/>
    <col min="1801" max="2048" width="11.5703125" style="1"/>
    <col min="2049" max="2049" width="16.140625" style="1" customWidth="1"/>
    <col min="2050" max="2050" width="42" style="1" customWidth="1"/>
    <col min="2051" max="2051" width="18.7109375" style="1" customWidth="1"/>
    <col min="2052" max="2052" width="6.42578125" style="1" customWidth="1"/>
    <col min="2053" max="2053" width="21.140625" style="1" customWidth="1"/>
    <col min="2054" max="2054" width="23.7109375" style="1" customWidth="1"/>
    <col min="2055" max="2055" width="25.28515625" style="1" customWidth="1"/>
    <col min="2056" max="2056" width="37.28515625" style="1" customWidth="1"/>
    <col min="2057" max="2304" width="11.5703125" style="1"/>
    <col min="2305" max="2305" width="16.140625" style="1" customWidth="1"/>
    <col min="2306" max="2306" width="42" style="1" customWidth="1"/>
    <col min="2307" max="2307" width="18.7109375" style="1" customWidth="1"/>
    <col min="2308" max="2308" width="6.42578125" style="1" customWidth="1"/>
    <col min="2309" max="2309" width="21.140625" style="1" customWidth="1"/>
    <col min="2310" max="2310" width="23.7109375" style="1" customWidth="1"/>
    <col min="2311" max="2311" width="25.28515625" style="1" customWidth="1"/>
    <col min="2312" max="2312" width="37.28515625" style="1" customWidth="1"/>
    <col min="2313" max="2560" width="11.5703125" style="1"/>
    <col min="2561" max="2561" width="16.140625" style="1" customWidth="1"/>
    <col min="2562" max="2562" width="42" style="1" customWidth="1"/>
    <col min="2563" max="2563" width="18.7109375" style="1" customWidth="1"/>
    <col min="2564" max="2564" width="6.42578125" style="1" customWidth="1"/>
    <col min="2565" max="2565" width="21.140625" style="1" customWidth="1"/>
    <col min="2566" max="2566" width="23.7109375" style="1" customWidth="1"/>
    <col min="2567" max="2567" width="25.28515625" style="1" customWidth="1"/>
    <col min="2568" max="2568" width="37.28515625" style="1" customWidth="1"/>
    <col min="2569" max="2816" width="11.5703125" style="1"/>
    <col min="2817" max="2817" width="16.140625" style="1" customWidth="1"/>
    <col min="2818" max="2818" width="42" style="1" customWidth="1"/>
    <col min="2819" max="2819" width="18.7109375" style="1" customWidth="1"/>
    <col min="2820" max="2820" width="6.42578125" style="1" customWidth="1"/>
    <col min="2821" max="2821" width="21.140625" style="1" customWidth="1"/>
    <col min="2822" max="2822" width="23.7109375" style="1" customWidth="1"/>
    <col min="2823" max="2823" width="25.28515625" style="1" customWidth="1"/>
    <col min="2824" max="2824" width="37.28515625" style="1" customWidth="1"/>
    <col min="2825" max="3072" width="11.5703125" style="1"/>
    <col min="3073" max="3073" width="16.140625" style="1" customWidth="1"/>
    <col min="3074" max="3074" width="42" style="1" customWidth="1"/>
    <col min="3075" max="3075" width="18.7109375" style="1" customWidth="1"/>
    <col min="3076" max="3076" width="6.42578125" style="1" customWidth="1"/>
    <col min="3077" max="3077" width="21.140625" style="1" customWidth="1"/>
    <col min="3078" max="3078" width="23.7109375" style="1" customWidth="1"/>
    <col min="3079" max="3079" width="25.28515625" style="1" customWidth="1"/>
    <col min="3080" max="3080" width="37.28515625" style="1" customWidth="1"/>
    <col min="3081" max="3328" width="11.5703125" style="1"/>
    <col min="3329" max="3329" width="16.140625" style="1" customWidth="1"/>
    <col min="3330" max="3330" width="42" style="1" customWidth="1"/>
    <col min="3331" max="3331" width="18.7109375" style="1" customWidth="1"/>
    <col min="3332" max="3332" width="6.42578125" style="1" customWidth="1"/>
    <col min="3333" max="3333" width="21.140625" style="1" customWidth="1"/>
    <col min="3334" max="3334" width="23.7109375" style="1" customWidth="1"/>
    <col min="3335" max="3335" width="25.28515625" style="1" customWidth="1"/>
    <col min="3336" max="3336" width="37.28515625" style="1" customWidth="1"/>
    <col min="3337" max="3584" width="11.5703125" style="1"/>
    <col min="3585" max="3585" width="16.140625" style="1" customWidth="1"/>
    <col min="3586" max="3586" width="42" style="1" customWidth="1"/>
    <col min="3587" max="3587" width="18.7109375" style="1" customWidth="1"/>
    <col min="3588" max="3588" width="6.42578125" style="1" customWidth="1"/>
    <col min="3589" max="3589" width="21.140625" style="1" customWidth="1"/>
    <col min="3590" max="3590" width="23.7109375" style="1" customWidth="1"/>
    <col min="3591" max="3591" width="25.28515625" style="1" customWidth="1"/>
    <col min="3592" max="3592" width="37.28515625" style="1" customWidth="1"/>
    <col min="3593" max="3840" width="11.5703125" style="1"/>
    <col min="3841" max="3841" width="16.140625" style="1" customWidth="1"/>
    <col min="3842" max="3842" width="42" style="1" customWidth="1"/>
    <col min="3843" max="3843" width="18.7109375" style="1" customWidth="1"/>
    <col min="3844" max="3844" width="6.42578125" style="1" customWidth="1"/>
    <col min="3845" max="3845" width="21.140625" style="1" customWidth="1"/>
    <col min="3846" max="3846" width="23.7109375" style="1" customWidth="1"/>
    <col min="3847" max="3847" width="25.28515625" style="1" customWidth="1"/>
    <col min="3848" max="3848" width="37.28515625" style="1" customWidth="1"/>
    <col min="3849" max="4096" width="11.5703125" style="1"/>
    <col min="4097" max="4097" width="16.140625" style="1" customWidth="1"/>
    <col min="4098" max="4098" width="42" style="1" customWidth="1"/>
    <col min="4099" max="4099" width="18.7109375" style="1" customWidth="1"/>
    <col min="4100" max="4100" width="6.42578125" style="1" customWidth="1"/>
    <col min="4101" max="4101" width="21.140625" style="1" customWidth="1"/>
    <col min="4102" max="4102" width="23.7109375" style="1" customWidth="1"/>
    <col min="4103" max="4103" width="25.28515625" style="1" customWidth="1"/>
    <col min="4104" max="4104" width="37.28515625" style="1" customWidth="1"/>
    <col min="4105" max="4352" width="11.5703125" style="1"/>
    <col min="4353" max="4353" width="16.140625" style="1" customWidth="1"/>
    <col min="4354" max="4354" width="42" style="1" customWidth="1"/>
    <col min="4355" max="4355" width="18.7109375" style="1" customWidth="1"/>
    <col min="4356" max="4356" width="6.42578125" style="1" customWidth="1"/>
    <col min="4357" max="4357" width="21.140625" style="1" customWidth="1"/>
    <col min="4358" max="4358" width="23.7109375" style="1" customWidth="1"/>
    <col min="4359" max="4359" width="25.28515625" style="1" customWidth="1"/>
    <col min="4360" max="4360" width="37.28515625" style="1" customWidth="1"/>
    <col min="4361" max="4608" width="11.5703125" style="1"/>
    <col min="4609" max="4609" width="16.140625" style="1" customWidth="1"/>
    <col min="4610" max="4610" width="42" style="1" customWidth="1"/>
    <col min="4611" max="4611" width="18.7109375" style="1" customWidth="1"/>
    <col min="4612" max="4612" width="6.42578125" style="1" customWidth="1"/>
    <col min="4613" max="4613" width="21.140625" style="1" customWidth="1"/>
    <col min="4614" max="4614" width="23.7109375" style="1" customWidth="1"/>
    <col min="4615" max="4615" width="25.28515625" style="1" customWidth="1"/>
    <col min="4616" max="4616" width="37.28515625" style="1" customWidth="1"/>
    <col min="4617" max="4864" width="11.5703125" style="1"/>
    <col min="4865" max="4865" width="16.140625" style="1" customWidth="1"/>
    <col min="4866" max="4866" width="42" style="1" customWidth="1"/>
    <col min="4867" max="4867" width="18.7109375" style="1" customWidth="1"/>
    <col min="4868" max="4868" width="6.42578125" style="1" customWidth="1"/>
    <col min="4869" max="4869" width="21.140625" style="1" customWidth="1"/>
    <col min="4870" max="4870" width="23.7109375" style="1" customWidth="1"/>
    <col min="4871" max="4871" width="25.28515625" style="1" customWidth="1"/>
    <col min="4872" max="4872" width="37.28515625" style="1" customWidth="1"/>
    <col min="4873" max="5120" width="11.5703125" style="1"/>
    <col min="5121" max="5121" width="16.140625" style="1" customWidth="1"/>
    <col min="5122" max="5122" width="42" style="1" customWidth="1"/>
    <col min="5123" max="5123" width="18.7109375" style="1" customWidth="1"/>
    <col min="5124" max="5124" width="6.42578125" style="1" customWidth="1"/>
    <col min="5125" max="5125" width="21.140625" style="1" customWidth="1"/>
    <col min="5126" max="5126" width="23.7109375" style="1" customWidth="1"/>
    <col min="5127" max="5127" width="25.28515625" style="1" customWidth="1"/>
    <col min="5128" max="5128" width="37.28515625" style="1" customWidth="1"/>
    <col min="5129" max="5376" width="11.5703125" style="1"/>
    <col min="5377" max="5377" width="16.140625" style="1" customWidth="1"/>
    <col min="5378" max="5378" width="42" style="1" customWidth="1"/>
    <col min="5379" max="5379" width="18.7109375" style="1" customWidth="1"/>
    <col min="5380" max="5380" width="6.42578125" style="1" customWidth="1"/>
    <col min="5381" max="5381" width="21.140625" style="1" customWidth="1"/>
    <col min="5382" max="5382" width="23.7109375" style="1" customWidth="1"/>
    <col min="5383" max="5383" width="25.28515625" style="1" customWidth="1"/>
    <col min="5384" max="5384" width="37.28515625" style="1" customWidth="1"/>
    <col min="5385" max="5632" width="11.5703125" style="1"/>
    <col min="5633" max="5633" width="16.140625" style="1" customWidth="1"/>
    <col min="5634" max="5634" width="42" style="1" customWidth="1"/>
    <col min="5635" max="5635" width="18.7109375" style="1" customWidth="1"/>
    <col min="5636" max="5636" width="6.42578125" style="1" customWidth="1"/>
    <col min="5637" max="5637" width="21.140625" style="1" customWidth="1"/>
    <col min="5638" max="5638" width="23.7109375" style="1" customWidth="1"/>
    <col min="5639" max="5639" width="25.28515625" style="1" customWidth="1"/>
    <col min="5640" max="5640" width="37.28515625" style="1" customWidth="1"/>
    <col min="5641" max="5888" width="11.5703125" style="1"/>
    <col min="5889" max="5889" width="16.140625" style="1" customWidth="1"/>
    <col min="5890" max="5890" width="42" style="1" customWidth="1"/>
    <col min="5891" max="5891" width="18.7109375" style="1" customWidth="1"/>
    <col min="5892" max="5892" width="6.42578125" style="1" customWidth="1"/>
    <col min="5893" max="5893" width="21.140625" style="1" customWidth="1"/>
    <col min="5894" max="5894" width="23.7109375" style="1" customWidth="1"/>
    <col min="5895" max="5895" width="25.28515625" style="1" customWidth="1"/>
    <col min="5896" max="5896" width="37.28515625" style="1" customWidth="1"/>
    <col min="5897" max="6144" width="11.5703125" style="1"/>
    <col min="6145" max="6145" width="16.140625" style="1" customWidth="1"/>
    <col min="6146" max="6146" width="42" style="1" customWidth="1"/>
    <col min="6147" max="6147" width="18.7109375" style="1" customWidth="1"/>
    <col min="6148" max="6148" width="6.42578125" style="1" customWidth="1"/>
    <col min="6149" max="6149" width="21.140625" style="1" customWidth="1"/>
    <col min="6150" max="6150" width="23.7109375" style="1" customWidth="1"/>
    <col min="6151" max="6151" width="25.28515625" style="1" customWidth="1"/>
    <col min="6152" max="6152" width="37.28515625" style="1" customWidth="1"/>
    <col min="6153" max="6400" width="11.5703125" style="1"/>
    <col min="6401" max="6401" width="16.140625" style="1" customWidth="1"/>
    <col min="6402" max="6402" width="42" style="1" customWidth="1"/>
    <col min="6403" max="6403" width="18.7109375" style="1" customWidth="1"/>
    <col min="6404" max="6404" width="6.42578125" style="1" customWidth="1"/>
    <col min="6405" max="6405" width="21.140625" style="1" customWidth="1"/>
    <col min="6406" max="6406" width="23.7109375" style="1" customWidth="1"/>
    <col min="6407" max="6407" width="25.28515625" style="1" customWidth="1"/>
    <col min="6408" max="6408" width="37.28515625" style="1" customWidth="1"/>
    <col min="6409" max="6656" width="11.5703125" style="1"/>
    <col min="6657" max="6657" width="16.140625" style="1" customWidth="1"/>
    <col min="6658" max="6658" width="42" style="1" customWidth="1"/>
    <col min="6659" max="6659" width="18.7109375" style="1" customWidth="1"/>
    <col min="6660" max="6660" width="6.42578125" style="1" customWidth="1"/>
    <col min="6661" max="6661" width="21.140625" style="1" customWidth="1"/>
    <col min="6662" max="6662" width="23.7109375" style="1" customWidth="1"/>
    <col min="6663" max="6663" width="25.28515625" style="1" customWidth="1"/>
    <col min="6664" max="6664" width="37.28515625" style="1" customWidth="1"/>
    <col min="6665" max="6912" width="11.5703125" style="1"/>
    <col min="6913" max="6913" width="16.140625" style="1" customWidth="1"/>
    <col min="6914" max="6914" width="42" style="1" customWidth="1"/>
    <col min="6915" max="6915" width="18.7109375" style="1" customWidth="1"/>
    <col min="6916" max="6916" width="6.42578125" style="1" customWidth="1"/>
    <col min="6917" max="6917" width="21.140625" style="1" customWidth="1"/>
    <col min="6918" max="6918" width="23.7109375" style="1" customWidth="1"/>
    <col min="6919" max="6919" width="25.28515625" style="1" customWidth="1"/>
    <col min="6920" max="6920" width="37.28515625" style="1" customWidth="1"/>
    <col min="6921" max="7168" width="11.5703125" style="1"/>
    <col min="7169" max="7169" width="16.140625" style="1" customWidth="1"/>
    <col min="7170" max="7170" width="42" style="1" customWidth="1"/>
    <col min="7171" max="7171" width="18.7109375" style="1" customWidth="1"/>
    <col min="7172" max="7172" width="6.42578125" style="1" customWidth="1"/>
    <col min="7173" max="7173" width="21.140625" style="1" customWidth="1"/>
    <col min="7174" max="7174" width="23.7109375" style="1" customWidth="1"/>
    <col min="7175" max="7175" width="25.28515625" style="1" customWidth="1"/>
    <col min="7176" max="7176" width="37.28515625" style="1" customWidth="1"/>
    <col min="7177" max="7424" width="11.5703125" style="1"/>
    <col min="7425" max="7425" width="16.140625" style="1" customWidth="1"/>
    <col min="7426" max="7426" width="42" style="1" customWidth="1"/>
    <col min="7427" max="7427" width="18.7109375" style="1" customWidth="1"/>
    <col min="7428" max="7428" width="6.42578125" style="1" customWidth="1"/>
    <col min="7429" max="7429" width="21.140625" style="1" customWidth="1"/>
    <col min="7430" max="7430" width="23.7109375" style="1" customWidth="1"/>
    <col min="7431" max="7431" width="25.28515625" style="1" customWidth="1"/>
    <col min="7432" max="7432" width="37.28515625" style="1" customWidth="1"/>
    <col min="7433" max="7680" width="11.5703125" style="1"/>
    <col min="7681" max="7681" width="16.140625" style="1" customWidth="1"/>
    <col min="7682" max="7682" width="42" style="1" customWidth="1"/>
    <col min="7683" max="7683" width="18.7109375" style="1" customWidth="1"/>
    <col min="7684" max="7684" width="6.42578125" style="1" customWidth="1"/>
    <col min="7685" max="7685" width="21.140625" style="1" customWidth="1"/>
    <col min="7686" max="7686" width="23.7109375" style="1" customWidth="1"/>
    <col min="7687" max="7687" width="25.28515625" style="1" customWidth="1"/>
    <col min="7688" max="7688" width="37.28515625" style="1" customWidth="1"/>
    <col min="7689" max="7936" width="11.5703125" style="1"/>
    <col min="7937" max="7937" width="16.140625" style="1" customWidth="1"/>
    <col min="7938" max="7938" width="42" style="1" customWidth="1"/>
    <col min="7939" max="7939" width="18.7109375" style="1" customWidth="1"/>
    <col min="7940" max="7940" width="6.42578125" style="1" customWidth="1"/>
    <col min="7941" max="7941" width="21.140625" style="1" customWidth="1"/>
    <col min="7942" max="7942" width="23.7109375" style="1" customWidth="1"/>
    <col min="7943" max="7943" width="25.28515625" style="1" customWidth="1"/>
    <col min="7944" max="7944" width="37.28515625" style="1" customWidth="1"/>
    <col min="7945" max="8192" width="11.5703125" style="1"/>
    <col min="8193" max="8193" width="16.140625" style="1" customWidth="1"/>
    <col min="8194" max="8194" width="42" style="1" customWidth="1"/>
    <col min="8195" max="8195" width="18.7109375" style="1" customWidth="1"/>
    <col min="8196" max="8196" width="6.42578125" style="1" customWidth="1"/>
    <col min="8197" max="8197" width="21.140625" style="1" customWidth="1"/>
    <col min="8198" max="8198" width="23.7109375" style="1" customWidth="1"/>
    <col min="8199" max="8199" width="25.28515625" style="1" customWidth="1"/>
    <col min="8200" max="8200" width="37.28515625" style="1" customWidth="1"/>
    <col min="8201" max="8448" width="11.5703125" style="1"/>
    <col min="8449" max="8449" width="16.140625" style="1" customWidth="1"/>
    <col min="8450" max="8450" width="42" style="1" customWidth="1"/>
    <col min="8451" max="8451" width="18.7109375" style="1" customWidth="1"/>
    <col min="8452" max="8452" width="6.42578125" style="1" customWidth="1"/>
    <col min="8453" max="8453" width="21.140625" style="1" customWidth="1"/>
    <col min="8454" max="8454" width="23.7109375" style="1" customWidth="1"/>
    <col min="8455" max="8455" width="25.28515625" style="1" customWidth="1"/>
    <col min="8456" max="8456" width="37.28515625" style="1" customWidth="1"/>
    <col min="8457" max="8704" width="11.5703125" style="1"/>
    <col min="8705" max="8705" width="16.140625" style="1" customWidth="1"/>
    <col min="8706" max="8706" width="42" style="1" customWidth="1"/>
    <col min="8707" max="8707" width="18.7109375" style="1" customWidth="1"/>
    <col min="8708" max="8708" width="6.42578125" style="1" customWidth="1"/>
    <col min="8709" max="8709" width="21.140625" style="1" customWidth="1"/>
    <col min="8710" max="8710" width="23.7109375" style="1" customWidth="1"/>
    <col min="8711" max="8711" width="25.28515625" style="1" customWidth="1"/>
    <col min="8712" max="8712" width="37.28515625" style="1" customWidth="1"/>
    <col min="8713" max="8960" width="11.5703125" style="1"/>
    <col min="8961" max="8961" width="16.140625" style="1" customWidth="1"/>
    <col min="8962" max="8962" width="42" style="1" customWidth="1"/>
    <col min="8963" max="8963" width="18.7109375" style="1" customWidth="1"/>
    <col min="8964" max="8964" width="6.42578125" style="1" customWidth="1"/>
    <col min="8965" max="8965" width="21.140625" style="1" customWidth="1"/>
    <col min="8966" max="8966" width="23.7109375" style="1" customWidth="1"/>
    <col min="8967" max="8967" width="25.28515625" style="1" customWidth="1"/>
    <col min="8968" max="8968" width="37.28515625" style="1" customWidth="1"/>
    <col min="8969" max="9216" width="11.5703125" style="1"/>
    <col min="9217" max="9217" width="16.140625" style="1" customWidth="1"/>
    <col min="9218" max="9218" width="42" style="1" customWidth="1"/>
    <col min="9219" max="9219" width="18.7109375" style="1" customWidth="1"/>
    <col min="9220" max="9220" width="6.42578125" style="1" customWidth="1"/>
    <col min="9221" max="9221" width="21.140625" style="1" customWidth="1"/>
    <col min="9222" max="9222" width="23.7109375" style="1" customWidth="1"/>
    <col min="9223" max="9223" width="25.28515625" style="1" customWidth="1"/>
    <col min="9224" max="9224" width="37.28515625" style="1" customWidth="1"/>
    <col min="9225" max="9472" width="11.5703125" style="1"/>
    <col min="9473" max="9473" width="16.140625" style="1" customWidth="1"/>
    <col min="9474" max="9474" width="42" style="1" customWidth="1"/>
    <col min="9475" max="9475" width="18.7109375" style="1" customWidth="1"/>
    <col min="9476" max="9476" width="6.42578125" style="1" customWidth="1"/>
    <col min="9477" max="9477" width="21.140625" style="1" customWidth="1"/>
    <col min="9478" max="9478" width="23.7109375" style="1" customWidth="1"/>
    <col min="9479" max="9479" width="25.28515625" style="1" customWidth="1"/>
    <col min="9480" max="9480" width="37.28515625" style="1" customWidth="1"/>
    <col min="9481" max="9728" width="11.5703125" style="1"/>
    <col min="9729" max="9729" width="16.140625" style="1" customWidth="1"/>
    <col min="9730" max="9730" width="42" style="1" customWidth="1"/>
    <col min="9731" max="9731" width="18.7109375" style="1" customWidth="1"/>
    <col min="9732" max="9732" width="6.42578125" style="1" customWidth="1"/>
    <col min="9733" max="9733" width="21.140625" style="1" customWidth="1"/>
    <col min="9734" max="9734" width="23.7109375" style="1" customWidth="1"/>
    <col min="9735" max="9735" width="25.28515625" style="1" customWidth="1"/>
    <col min="9736" max="9736" width="37.28515625" style="1" customWidth="1"/>
    <col min="9737" max="9984" width="11.5703125" style="1"/>
    <col min="9985" max="9985" width="16.140625" style="1" customWidth="1"/>
    <col min="9986" max="9986" width="42" style="1" customWidth="1"/>
    <col min="9987" max="9987" width="18.7109375" style="1" customWidth="1"/>
    <col min="9988" max="9988" width="6.42578125" style="1" customWidth="1"/>
    <col min="9989" max="9989" width="21.140625" style="1" customWidth="1"/>
    <col min="9990" max="9990" width="23.7109375" style="1" customWidth="1"/>
    <col min="9991" max="9991" width="25.28515625" style="1" customWidth="1"/>
    <col min="9992" max="9992" width="37.28515625" style="1" customWidth="1"/>
    <col min="9993" max="10240" width="11.5703125" style="1"/>
    <col min="10241" max="10241" width="16.140625" style="1" customWidth="1"/>
    <col min="10242" max="10242" width="42" style="1" customWidth="1"/>
    <col min="10243" max="10243" width="18.7109375" style="1" customWidth="1"/>
    <col min="10244" max="10244" width="6.42578125" style="1" customWidth="1"/>
    <col min="10245" max="10245" width="21.140625" style="1" customWidth="1"/>
    <col min="10246" max="10246" width="23.7109375" style="1" customWidth="1"/>
    <col min="10247" max="10247" width="25.28515625" style="1" customWidth="1"/>
    <col min="10248" max="10248" width="37.28515625" style="1" customWidth="1"/>
    <col min="10249" max="10496" width="11.5703125" style="1"/>
    <col min="10497" max="10497" width="16.140625" style="1" customWidth="1"/>
    <col min="10498" max="10498" width="42" style="1" customWidth="1"/>
    <col min="10499" max="10499" width="18.7109375" style="1" customWidth="1"/>
    <col min="10500" max="10500" width="6.42578125" style="1" customWidth="1"/>
    <col min="10501" max="10501" width="21.140625" style="1" customWidth="1"/>
    <col min="10502" max="10502" width="23.7109375" style="1" customWidth="1"/>
    <col min="10503" max="10503" width="25.28515625" style="1" customWidth="1"/>
    <col min="10504" max="10504" width="37.28515625" style="1" customWidth="1"/>
    <col min="10505" max="10752" width="11.5703125" style="1"/>
    <col min="10753" max="10753" width="16.140625" style="1" customWidth="1"/>
    <col min="10754" max="10754" width="42" style="1" customWidth="1"/>
    <col min="10755" max="10755" width="18.7109375" style="1" customWidth="1"/>
    <col min="10756" max="10756" width="6.42578125" style="1" customWidth="1"/>
    <col min="10757" max="10757" width="21.140625" style="1" customWidth="1"/>
    <col min="10758" max="10758" width="23.7109375" style="1" customWidth="1"/>
    <col min="10759" max="10759" width="25.28515625" style="1" customWidth="1"/>
    <col min="10760" max="10760" width="37.28515625" style="1" customWidth="1"/>
    <col min="10761" max="11008" width="11.5703125" style="1"/>
    <col min="11009" max="11009" width="16.140625" style="1" customWidth="1"/>
    <col min="11010" max="11010" width="42" style="1" customWidth="1"/>
    <col min="11011" max="11011" width="18.7109375" style="1" customWidth="1"/>
    <col min="11012" max="11012" width="6.42578125" style="1" customWidth="1"/>
    <col min="11013" max="11013" width="21.140625" style="1" customWidth="1"/>
    <col min="11014" max="11014" width="23.7109375" style="1" customWidth="1"/>
    <col min="11015" max="11015" width="25.28515625" style="1" customWidth="1"/>
    <col min="11016" max="11016" width="37.28515625" style="1" customWidth="1"/>
    <col min="11017" max="11264" width="11.5703125" style="1"/>
    <col min="11265" max="11265" width="16.140625" style="1" customWidth="1"/>
    <col min="11266" max="11266" width="42" style="1" customWidth="1"/>
    <col min="11267" max="11267" width="18.7109375" style="1" customWidth="1"/>
    <col min="11268" max="11268" width="6.42578125" style="1" customWidth="1"/>
    <col min="11269" max="11269" width="21.140625" style="1" customWidth="1"/>
    <col min="11270" max="11270" width="23.7109375" style="1" customWidth="1"/>
    <col min="11271" max="11271" width="25.28515625" style="1" customWidth="1"/>
    <col min="11272" max="11272" width="37.28515625" style="1" customWidth="1"/>
    <col min="11273" max="11520" width="11.5703125" style="1"/>
    <col min="11521" max="11521" width="16.140625" style="1" customWidth="1"/>
    <col min="11522" max="11522" width="42" style="1" customWidth="1"/>
    <col min="11523" max="11523" width="18.7109375" style="1" customWidth="1"/>
    <col min="11524" max="11524" width="6.42578125" style="1" customWidth="1"/>
    <col min="11525" max="11525" width="21.140625" style="1" customWidth="1"/>
    <col min="11526" max="11526" width="23.7109375" style="1" customWidth="1"/>
    <col min="11527" max="11527" width="25.28515625" style="1" customWidth="1"/>
    <col min="11528" max="11528" width="37.28515625" style="1" customWidth="1"/>
    <col min="11529" max="11776" width="11.5703125" style="1"/>
    <col min="11777" max="11777" width="16.140625" style="1" customWidth="1"/>
    <col min="11778" max="11778" width="42" style="1" customWidth="1"/>
    <col min="11779" max="11779" width="18.7109375" style="1" customWidth="1"/>
    <col min="11780" max="11780" width="6.42578125" style="1" customWidth="1"/>
    <col min="11781" max="11781" width="21.140625" style="1" customWidth="1"/>
    <col min="11782" max="11782" width="23.7109375" style="1" customWidth="1"/>
    <col min="11783" max="11783" width="25.28515625" style="1" customWidth="1"/>
    <col min="11784" max="11784" width="37.28515625" style="1" customWidth="1"/>
    <col min="11785" max="12032" width="11.5703125" style="1"/>
    <col min="12033" max="12033" width="16.140625" style="1" customWidth="1"/>
    <col min="12034" max="12034" width="42" style="1" customWidth="1"/>
    <col min="12035" max="12035" width="18.7109375" style="1" customWidth="1"/>
    <col min="12036" max="12036" width="6.42578125" style="1" customWidth="1"/>
    <col min="12037" max="12037" width="21.140625" style="1" customWidth="1"/>
    <col min="12038" max="12038" width="23.7109375" style="1" customWidth="1"/>
    <col min="12039" max="12039" width="25.28515625" style="1" customWidth="1"/>
    <col min="12040" max="12040" width="37.28515625" style="1" customWidth="1"/>
    <col min="12041" max="12288" width="11.5703125" style="1"/>
    <col min="12289" max="12289" width="16.140625" style="1" customWidth="1"/>
    <col min="12290" max="12290" width="42" style="1" customWidth="1"/>
    <col min="12291" max="12291" width="18.7109375" style="1" customWidth="1"/>
    <col min="12292" max="12292" width="6.42578125" style="1" customWidth="1"/>
    <col min="12293" max="12293" width="21.140625" style="1" customWidth="1"/>
    <col min="12294" max="12294" width="23.7109375" style="1" customWidth="1"/>
    <col min="12295" max="12295" width="25.28515625" style="1" customWidth="1"/>
    <col min="12296" max="12296" width="37.28515625" style="1" customWidth="1"/>
    <col min="12297" max="12544" width="11.5703125" style="1"/>
    <col min="12545" max="12545" width="16.140625" style="1" customWidth="1"/>
    <col min="12546" max="12546" width="42" style="1" customWidth="1"/>
    <col min="12547" max="12547" width="18.7109375" style="1" customWidth="1"/>
    <col min="12548" max="12548" width="6.42578125" style="1" customWidth="1"/>
    <col min="12549" max="12549" width="21.140625" style="1" customWidth="1"/>
    <col min="12550" max="12550" width="23.7109375" style="1" customWidth="1"/>
    <col min="12551" max="12551" width="25.28515625" style="1" customWidth="1"/>
    <col min="12552" max="12552" width="37.28515625" style="1" customWidth="1"/>
    <col min="12553" max="12800" width="11.5703125" style="1"/>
    <col min="12801" max="12801" width="16.140625" style="1" customWidth="1"/>
    <col min="12802" max="12802" width="42" style="1" customWidth="1"/>
    <col min="12803" max="12803" width="18.7109375" style="1" customWidth="1"/>
    <col min="12804" max="12804" width="6.42578125" style="1" customWidth="1"/>
    <col min="12805" max="12805" width="21.140625" style="1" customWidth="1"/>
    <col min="12806" max="12806" width="23.7109375" style="1" customWidth="1"/>
    <col min="12807" max="12807" width="25.28515625" style="1" customWidth="1"/>
    <col min="12808" max="12808" width="37.28515625" style="1" customWidth="1"/>
    <col min="12809" max="13056" width="11.5703125" style="1"/>
    <col min="13057" max="13057" width="16.140625" style="1" customWidth="1"/>
    <col min="13058" max="13058" width="42" style="1" customWidth="1"/>
    <col min="13059" max="13059" width="18.7109375" style="1" customWidth="1"/>
    <col min="13060" max="13060" width="6.42578125" style="1" customWidth="1"/>
    <col min="13061" max="13061" width="21.140625" style="1" customWidth="1"/>
    <col min="13062" max="13062" width="23.7109375" style="1" customWidth="1"/>
    <col min="13063" max="13063" width="25.28515625" style="1" customWidth="1"/>
    <col min="13064" max="13064" width="37.28515625" style="1" customWidth="1"/>
    <col min="13065" max="13312" width="11.5703125" style="1"/>
    <col min="13313" max="13313" width="16.140625" style="1" customWidth="1"/>
    <col min="13314" max="13314" width="42" style="1" customWidth="1"/>
    <col min="13315" max="13315" width="18.7109375" style="1" customWidth="1"/>
    <col min="13316" max="13316" width="6.42578125" style="1" customWidth="1"/>
    <col min="13317" max="13317" width="21.140625" style="1" customWidth="1"/>
    <col min="13318" max="13318" width="23.7109375" style="1" customWidth="1"/>
    <col min="13319" max="13319" width="25.28515625" style="1" customWidth="1"/>
    <col min="13320" max="13320" width="37.28515625" style="1" customWidth="1"/>
    <col min="13321" max="13568" width="11.5703125" style="1"/>
    <col min="13569" max="13569" width="16.140625" style="1" customWidth="1"/>
    <col min="13570" max="13570" width="42" style="1" customWidth="1"/>
    <col min="13571" max="13571" width="18.7109375" style="1" customWidth="1"/>
    <col min="13572" max="13572" width="6.42578125" style="1" customWidth="1"/>
    <col min="13573" max="13573" width="21.140625" style="1" customWidth="1"/>
    <col min="13574" max="13574" width="23.7109375" style="1" customWidth="1"/>
    <col min="13575" max="13575" width="25.28515625" style="1" customWidth="1"/>
    <col min="13576" max="13576" width="37.28515625" style="1" customWidth="1"/>
    <col min="13577" max="13824" width="11.5703125" style="1"/>
    <col min="13825" max="13825" width="16.140625" style="1" customWidth="1"/>
    <col min="13826" max="13826" width="42" style="1" customWidth="1"/>
    <col min="13827" max="13827" width="18.7109375" style="1" customWidth="1"/>
    <col min="13828" max="13828" width="6.42578125" style="1" customWidth="1"/>
    <col min="13829" max="13829" width="21.140625" style="1" customWidth="1"/>
    <col min="13830" max="13830" width="23.7109375" style="1" customWidth="1"/>
    <col min="13831" max="13831" width="25.28515625" style="1" customWidth="1"/>
    <col min="13832" max="13832" width="37.28515625" style="1" customWidth="1"/>
    <col min="13833" max="14080" width="11.5703125" style="1"/>
    <col min="14081" max="14081" width="16.140625" style="1" customWidth="1"/>
    <col min="14082" max="14082" width="42" style="1" customWidth="1"/>
    <col min="14083" max="14083" width="18.7109375" style="1" customWidth="1"/>
    <col min="14084" max="14084" width="6.42578125" style="1" customWidth="1"/>
    <col min="14085" max="14085" width="21.140625" style="1" customWidth="1"/>
    <col min="14086" max="14086" width="23.7109375" style="1" customWidth="1"/>
    <col min="14087" max="14087" width="25.28515625" style="1" customWidth="1"/>
    <col min="14088" max="14088" width="37.28515625" style="1" customWidth="1"/>
    <col min="14089" max="14336" width="11.5703125" style="1"/>
    <col min="14337" max="14337" width="16.140625" style="1" customWidth="1"/>
    <col min="14338" max="14338" width="42" style="1" customWidth="1"/>
    <col min="14339" max="14339" width="18.7109375" style="1" customWidth="1"/>
    <col min="14340" max="14340" width="6.42578125" style="1" customWidth="1"/>
    <col min="14341" max="14341" width="21.140625" style="1" customWidth="1"/>
    <col min="14342" max="14342" width="23.7109375" style="1" customWidth="1"/>
    <col min="14343" max="14343" width="25.28515625" style="1" customWidth="1"/>
    <col min="14344" max="14344" width="37.28515625" style="1" customWidth="1"/>
    <col min="14345" max="14592" width="11.5703125" style="1"/>
    <col min="14593" max="14593" width="16.140625" style="1" customWidth="1"/>
    <col min="14594" max="14594" width="42" style="1" customWidth="1"/>
    <col min="14595" max="14595" width="18.7109375" style="1" customWidth="1"/>
    <col min="14596" max="14596" width="6.42578125" style="1" customWidth="1"/>
    <col min="14597" max="14597" width="21.140625" style="1" customWidth="1"/>
    <col min="14598" max="14598" width="23.7109375" style="1" customWidth="1"/>
    <col min="14599" max="14599" width="25.28515625" style="1" customWidth="1"/>
    <col min="14600" max="14600" width="37.28515625" style="1" customWidth="1"/>
    <col min="14601" max="14848" width="11.5703125" style="1"/>
    <col min="14849" max="14849" width="16.140625" style="1" customWidth="1"/>
    <col min="14850" max="14850" width="42" style="1" customWidth="1"/>
    <col min="14851" max="14851" width="18.7109375" style="1" customWidth="1"/>
    <col min="14852" max="14852" width="6.42578125" style="1" customWidth="1"/>
    <col min="14853" max="14853" width="21.140625" style="1" customWidth="1"/>
    <col min="14854" max="14854" width="23.7109375" style="1" customWidth="1"/>
    <col min="14855" max="14855" width="25.28515625" style="1" customWidth="1"/>
    <col min="14856" max="14856" width="37.28515625" style="1" customWidth="1"/>
    <col min="14857" max="15104" width="11.5703125" style="1"/>
    <col min="15105" max="15105" width="16.140625" style="1" customWidth="1"/>
    <col min="15106" max="15106" width="42" style="1" customWidth="1"/>
    <col min="15107" max="15107" width="18.7109375" style="1" customWidth="1"/>
    <col min="15108" max="15108" width="6.42578125" style="1" customWidth="1"/>
    <col min="15109" max="15109" width="21.140625" style="1" customWidth="1"/>
    <col min="15110" max="15110" width="23.7109375" style="1" customWidth="1"/>
    <col min="15111" max="15111" width="25.28515625" style="1" customWidth="1"/>
    <col min="15112" max="15112" width="37.28515625" style="1" customWidth="1"/>
    <col min="15113" max="15360" width="11.5703125" style="1"/>
    <col min="15361" max="15361" width="16.140625" style="1" customWidth="1"/>
    <col min="15362" max="15362" width="42" style="1" customWidth="1"/>
    <col min="15363" max="15363" width="18.7109375" style="1" customWidth="1"/>
    <col min="15364" max="15364" width="6.42578125" style="1" customWidth="1"/>
    <col min="15365" max="15365" width="21.140625" style="1" customWidth="1"/>
    <col min="15366" max="15366" width="23.7109375" style="1" customWidth="1"/>
    <col min="15367" max="15367" width="25.28515625" style="1" customWidth="1"/>
    <col min="15368" max="15368" width="37.28515625" style="1" customWidth="1"/>
    <col min="15369" max="15616" width="11.5703125" style="1"/>
    <col min="15617" max="15617" width="16.140625" style="1" customWidth="1"/>
    <col min="15618" max="15618" width="42" style="1" customWidth="1"/>
    <col min="15619" max="15619" width="18.7109375" style="1" customWidth="1"/>
    <col min="15620" max="15620" width="6.42578125" style="1" customWidth="1"/>
    <col min="15621" max="15621" width="21.140625" style="1" customWidth="1"/>
    <col min="15622" max="15622" width="23.7109375" style="1" customWidth="1"/>
    <col min="15623" max="15623" width="25.28515625" style="1" customWidth="1"/>
    <col min="15624" max="15624" width="37.28515625" style="1" customWidth="1"/>
    <col min="15625" max="15872" width="11.5703125" style="1"/>
    <col min="15873" max="15873" width="16.140625" style="1" customWidth="1"/>
    <col min="15874" max="15874" width="42" style="1" customWidth="1"/>
    <col min="15875" max="15875" width="18.7109375" style="1" customWidth="1"/>
    <col min="15876" max="15876" width="6.42578125" style="1" customWidth="1"/>
    <col min="15877" max="15877" width="21.140625" style="1" customWidth="1"/>
    <col min="15878" max="15878" width="23.7109375" style="1" customWidth="1"/>
    <col min="15879" max="15879" width="25.28515625" style="1" customWidth="1"/>
    <col min="15880" max="15880" width="37.28515625" style="1" customWidth="1"/>
    <col min="15881" max="16128" width="11.5703125" style="1"/>
    <col min="16129" max="16129" width="16.140625" style="1" customWidth="1"/>
    <col min="16130" max="16130" width="42" style="1" customWidth="1"/>
    <col min="16131" max="16131" width="18.7109375" style="1" customWidth="1"/>
    <col min="16132" max="16132" width="6.42578125" style="1" customWidth="1"/>
    <col min="16133" max="16133" width="21.140625" style="1" customWidth="1"/>
    <col min="16134" max="16134" width="23.7109375" style="1" customWidth="1"/>
    <col min="16135" max="16135" width="25.28515625" style="1" customWidth="1"/>
    <col min="16136" max="16136" width="37.28515625" style="1" customWidth="1"/>
    <col min="16137" max="16384" width="11.5703125" style="1"/>
  </cols>
  <sheetData>
    <row r="1" spans="1:8" ht="38.25" customHeight="1" x14ac:dyDescent="0.25">
      <c r="A1" s="604" t="s">
        <v>358</v>
      </c>
      <c r="B1" s="604"/>
      <c r="C1" s="604"/>
      <c r="D1" s="604"/>
      <c r="E1" s="604"/>
      <c r="F1" s="604"/>
      <c r="G1" s="604"/>
      <c r="H1" s="604"/>
    </row>
    <row r="2" spans="1:8" ht="38.25" customHeight="1" x14ac:dyDescent="0.25">
      <c r="A2" s="604" t="s">
        <v>239</v>
      </c>
      <c r="B2" s="604"/>
      <c r="C2" s="604"/>
      <c r="D2" s="604"/>
      <c r="E2" s="604"/>
      <c r="F2" s="604"/>
      <c r="G2" s="604"/>
      <c r="H2" s="604"/>
    </row>
    <row r="3" spans="1:8" ht="29.25" customHeight="1" thickBot="1" x14ac:dyDescent="0.3">
      <c r="A3" s="955"/>
      <c r="B3" s="955"/>
      <c r="C3" s="955"/>
      <c r="D3" s="955"/>
      <c r="E3" s="955"/>
      <c r="F3" s="955"/>
      <c r="G3" s="955"/>
      <c r="H3" s="955"/>
    </row>
    <row r="4" spans="1:8" ht="24" customHeight="1" thickBot="1" x14ac:dyDescent="0.3">
      <c r="A4" s="515" t="s">
        <v>100</v>
      </c>
      <c r="B4" s="516"/>
      <c r="C4" s="517"/>
      <c r="D4" s="518"/>
      <c r="E4" s="518"/>
      <c r="F4" s="517"/>
      <c r="G4" s="516" t="s">
        <v>359</v>
      </c>
      <c r="H4" s="519"/>
    </row>
    <row r="5" spans="1:8" ht="24.75" customHeight="1" thickBot="1" x14ac:dyDescent="0.3">
      <c r="A5" s="520" t="s">
        <v>240</v>
      </c>
      <c r="B5" s="521" t="s">
        <v>211</v>
      </c>
      <c r="C5" s="956" t="s">
        <v>241</v>
      </c>
      <c r="D5" s="956" t="s">
        <v>242</v>
      </c>
      <c r="E5" s="957" t="s">
        <v>243</v>
      </c>
      <c r="F5" s="959" t="s">
        <v>244</v>
      </c>
      <c r="G5" s="959" t="s">
        <v>245</v>
      </c>
      <c r="H5" s="959" t="s">
        <v>246</v>
      </c>
    </row>
    <row r="6" spans="1:8" ht="24.75" customHeight="1" thickBot="1" x14ac:dyDescent="0.3">
      <c r="A6" s="522" t="s">
        <v>247</v>
      </c>
      <c r="B6" s="522" t="s">
        <v>85</v>
      </c>
      <c r="C6" s="956"/>
      <c r="D6" s="956"/>
      <c r="E6" s="958"/>
      <c r="F6" s="960"/>
      <c r="G6" s="960"/>
      <c r="H6" s="960"/>
    </row>
    <row r="7" spans="1:8" x14ac:dyDescent="0.25">
      <c r="A7" s="121"/>
      <c r="B7" s="121"/>
      <c r="C7" s="121"/>
      <c r="D7" s="121"/>
      <c r="E7" s="121"/>
      <c r="F7" s="121"/>
      <c r="G7" s="121"/>
      <c r="H7" s="121"/>
    </row>
    <row r="8" spans="1:8" ht="51.75" customHeight="1" x14ac:dyDescent="0.25">
      <c r="A8" s="122" t="s">
        <v>342</v>
      </c>
      <c r="B8" s="122" t="s">
        <v>298</v>
      </c>
      <c r="C8" s="123">
        <f>+PEG!E103</f>
        <v>5667333.2902000006</v>
      </c>
      <c r="D8" s="124">
        <v>100</v>
      </c>
      <c r="E8" s="283" t="s">
        <v>478</v>
      </c>
      <c r="F8" s="124" t="s">
        <v>351</v>
      </c>
      <c r="G8" s="124" t="s">
        <v>299</v>
      </c>
      <c r="H8" s="125" t="s">
        <v>248</v>
      </c>
    </row>
    <row r="9" spans="1:8" x14ac:dyDescent="0.25">
      <c r="A9" s="126"/>
      <c r="B9" s="127"/>
      <c r="C9" s="128"/>
      <c r="D9" s="126"/>
      <c r="E9" s="514"/>
      <c r="F9" s="126"/>
      <c r="G9" s="126"/>
      <c r="H9" s="129"/>
    </row>
    <row r="10" spans="1:8" x14ac:dyDescent="0.25">
      <c r="A10" s="126"/>
      <c r="B10" s="126"/>
      <c r="C10" s="126"/>
      <c r="D10" s="126"/>
      <c r="E10" s="514"/>
      <c r="F10" s="126"/>
      <c r="G10" s="126"/>
      <c r="H10" s="129"/>
    </row>
    <row r="11" spans="1:8" x14ac:dyDescent="0.25">
      <c r="A11" s="126"/>
      <c r="B11" s="130"/>
      <c r="C11" s="131"/>
      <c r="D11" s="126"/>
      <c r="E11" s="126"/>
      <c r="F11" s="126"/>
      <c r="G11" s="126"/>
      <c r="H11" s="129"/>
    </row>
    <row r="12" spans="1:8" x14ac:dyDescent="0.25">
      <c r="A12" s="126"/>
      <c r="B12" s="132"/>
      <c r="C12" s="128"/>
      <c r="D12" s="126"/>
      <c r="E12" s="126"/>
      <c r="F12" s="126"/>
      <c r="G12" s="126"/>
      <c r="H12" s="133"/>
    </row>
    <row r="13" spans="1:8" x14ac:dyDescent="0.25">
      <c r="A13" s="126"/>
      <c r="B13" s="127"/>
      <c r="C13" s="128"/>
      <c r="D13" s="126"/>
      <c r="E13" s="126"/>
      <c r="F13" s="126"/>
      <c r="G13" s="126"/>
      <c r="H13" s="129"/>
    </row>
    <row r="14" spans="1:8" x14ac:dyDescent="0.25">
      <c r="A14" s="126"/>
      <c r="B14" s="126"/>
      <c r="C14" s="126"/>
      <c r="D14" s="126"/>
      <c r="E14" s="126"/>
      <c r="F14" s="126"/>
      <c r="G14" s="126"/>
      <c r="H14" s="129"/>
    </row>
    <row r="15" spans="1:8" x14ac:dyDescent="0.25">
      <c r="A15" s="126"/>
      <c r="B15" s="126"/>
      <c r="C15" s="126"/>
      <c r="D15" s="126"/>
      <c r="E15" s="134"/>
      <c r="F15" s="126"/>
      <c r="G15" s="126"/>
      <c r="H15" s="129"/>
    </row>
    <row r="16" spans="1:8" x14ac:dyDescent="0.25">
      <c r="A16" s="126"/>
      <c r="B16" s="126"/>
      <c r="C16" s="126"/>
      <c r="D16" s="126"/>
      <c r="E16" s="128"/>
      <c r="F16" s="126"/>
      <c r="G16" s="126"/>
      <c r="H16" s="129"/>
    </row>
    <row r="17" spans="1:8" x14ac:dyDescent="0.25">
      <c r="A17" s="126"/>
      <c r="B17" s="126"/>
      <c r="C17" s="126"/>
      <c r="D17" s="126"/>
      <c r="E17" s="128"/>
      <c r="F17" s="126"/>
      <c r="G17" s="126"/>
      <c r="H17" s="129"/>
    </row>
    <row r="18" spans="1:8" x14ac:dyDescent="0.25">
      <c r="A18" s="126"/>
      <c r="B18" s="126"/>
      <c r="C18" s="126"/>
      <c r="D18" s="126"/>
      <c r="E18" s="128"/>
      <c r="F18" s="126"/>
      <c r="G18" s="126"/>
      <c r="H18" s="129"/>
    </row>
    <row r="19" spans="1:8" x14ac:dyDescent="0.25">
      <c r="A19" s="126"/>
      <c r="B19" s="126"/>
      <c r="C19" s="126"/>
      <c r="D19" s="126"/>
      <c r="E19" s="126"/>
      <c r="F19" s="126"/>
      <c r="G19" s="126"/>
      <c r="H19" s="129"/>
    </row>
    <row r="20" spans="1:8" x14ac:dyDescent="0.25">
      <c r="A20" s="126"/>
      <c r="B20" s="126"/>
      <c r="C20" s="126"/>
      <c r="D20" s="126"/>
      <c r="E20" s="126"/>
      <c r="F20" s="126"/>
      <c r="G20" s="126"/>
      <c r="H20" s="129"/>
    </row>
    <row r="21" spans="1:8" x14ac:dyDescent="0.25">
      <c r="A21" s="126"/>
      <c r="B21" s="126"/>
      <c r="C21" s="126"/>
      <c r="D21" s="126"/>
      <c r="E21" s="126"/>
      <c r="F21" s="126"/>
      <c r="G21" s="126"/>
      <c r="H21" s="129"/>
    </row>
    <row r="22" spans="1:8" x14ac:dyDescent="0.25">
      <c r="A22" s="126"/>
      <c r="B22" s="126"/>
      <c r="C22" s="126"/>
      <c r="D22" s="126"/>
      <c r="E22" s="126"/>
      <c r="F22" s="126"/>
      <c r="G22" s="126"/>
      <c r="H22" s="129"/>
    </row>
    <row r="23" spans="1:8" x14ac:dyDescent="0.25">
      <c r="A23" s="126"/>
      <c r="B23" s="126"/>
      <c r="C23" s="126"/>
      <c r="D23" s="126"/>
      <c r="E23" s="126"/>
      <c r="F23" s="126"/>
      <c r="G23" s="126"/>
      <c r="H23" s="129"/>
    </row>
    <row r="24" spans="1:8" x14ac:dyDescent="0.25">
      <c r="A24" s="126"/>
      <c r="B24" s="126"/>
      <c r="C24" s="126"/>
      <c r="D24" s="126"/>
      <c r="E24" s="126"/>
      <c r="F24" s="126"/>
      <c r="G24" s="126"/>
      <c r="H24" s="129"/>
    </row>
    <row r="25" spans="1:8" x14ac:dyDescent="0.25">
      <c r="A25" s="126"/>
      <c r="B25" s="126"/>
      <c r="C25" s="126"/>
      <c r="D25" s="126"/>
      <c r="E25" s="126"/>
      <c r="F25" s="126"/>
      <c r="G25" s="126"/>
      <c r="H25" s="129"/>
    </row>
    <row r="26" spans="1:8" x14ac:dyDescent="0.25">
      <c r="A26" s="126"/>
      <c r="B26" s="126"/>
      <c r="C26" s="126"/>
      <c r="D26" s="126"/>
      <c r="E26" s="126"/>
      <c r="F26" s="126"/>
      <c r="G26" s="126"/>
      <c r="H26" s="129"/>
    </row>
    <row r="27" spans="1:8" x14ac:dyDescent="0.25">
      <c r="A27" s="126"/>
      <c r="B27" s="126"/>
      <c r="C27" s="126"/>
      <c r="D27" s="126"/>
      <c r="E27" s="126"/>
      <c r="F27" s="126"/>
      <c r="G27" s="126"/>
      <c r="H27" s="129"/>
    </row>
    <row r="28" spans="1:8" ht="14.25" thickBot="1" x14ac:dyDescent="0.3">
      <c r="A28" s="135"/>
      <c r="B28" s="135"/>
      <c r="C28" s="135"/>
      <c r="D28" s="135"/>
      <c r="E28" s="135"/>
      <c r="F28" s="135"/>
      <c r="G28" s="135"/>
      <c r="H28" s="136"/>
    </row>
    <row r="29" spans="1:8" ht="12.75" customHeight="1" thickBot="1" x14ac:dyDescent="0.3">
      <c r="C29" s="3"/>
      <c r="D29" s="3"/>
      <c r="E29" s="3"/>
      <c r="F29" s="3"/>
      <c r="G29" s="3"/>
      <c r="H29" s="137"/>
    </row>
    <row r="30" spans="1:8" ht="30" customHeight="1" thickBot="1" x14ac:dyDescent="0.3">
      <c r="C30" s="523">
        <f>C8</f>
        <v>5667333.2902000006</v>
      </c>
      <c r="D30" s="138"/>
      <c r="E30" s="3"/>
      <c r="F30" s="3"/>
      <c r="G30" s="3"/>
      <c r="H30" s="137"/>
    </row>
    <row r="33" spans="1:1" ht="14.25" x14ac:dyDescent="0.3">
      <c r="A33" s="139"/>
    </row>
  </sheetData>
  <mergeCells count="9">
    <mergeCell ref="A1:H1"/>
    <mergeCell ref="A3:H3"/>
    <mergeCell ref="C5:C6"/>
    <mergeCell ref="D5:D6"/>
    <mergeCell ref="E5:E6"/>
    <mergeCell ref="F5:F6"/>
    <mergeCell ref="G5:G6"/>
    <mergeCell ref="H5:H6"/>
    <mergeCell ref="A2:H2"/>
  </mergeCells>
  <printOptions horizontalCentered="1"/>
  <pageMargins left="1.1023622047244095" right="0.70866141732283472" top="0.74803149606299213" bottom="0.74803149606299213" header="0.31496062992125984" footer="0.31496062992125984"/>
  <pageSetup paperSize="5" scale="85" orientation="landscape" horizontalDpi="300" verticalDpi="300" r:id="rId1"/>
  <headerFoot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49"/>
  <sheetViews>
    <sheetView showGridLines="0" zoomScale="70" zoomScaleNormal="70" workbookViewId="0">
      <selection activeCell="I41" sqref="I41"/>
    </sheetView>
  </sheetViews>
  <sheetFormatPr baseColWidth="10" defaultRowHeight="13.5" x14ac:dyDescent="0.25"/>
  <cols>
    <col min="1" max="1" width="11.42578125" style="1" customWidth="1"/>
    <col min="2" max="2" width="17.42578125" style="1" customWidth="1"/>
    <col min="3" max="3" width="14.5703125" style="1" customWidth="1"/>
    <col min="4" max="4" width="12.42578125" style="1" customWidth="1"/>
    <col min="5" max="5" width="18.7109375" style="1" customWidth="1"/>
    <col min="6" max="6" width="16.7109375" style="1" customWidth="1"/>
    <col min="7" max="7" width="14.42578125" style="1" customWidth="1"/>
    <col min="8" max="8" width="13.42578125" style="1" customWidth="1"/>
    <col min="9" max="9" width="16.42578125" style="1" customWidth="1"/>
    <col min="10" max="10" width="13.140625" style="1" customWidth="1"/>
    <col min="11" max="11" width="14.7109375" style="1" customWidth="1"/>
    <col min="12" max="13" width="12" style="1" customWidth="1"/>
    <col min="14" max="14" width="13.7109375" style="1" customWidth="1"/>
    <col min="15" max="16" width="14.7109375" style="1" customWidth="1"/>
    <col min="17" max="17" width="14" style="1" bestFit="1" customWidth="1"/>
    <col min="18" max="256" width="11.5703125" style="1"/>
    <col min="257" max="257" width="11.42578125" style="1" customWidth="1"/>
    <col min="258" max="258" width="20" style="1" customWidth="1"/>
    <col min="259" max="259" width="14.5703125" style="1" customWidth="1"/>
    <col min="260" max="260" width="12.42578125" style="1" customWidth="1"/>
    <col min="261" max="262" width="18.7109375" style="1" customWidth="1"/>
    <col min="263" max="264" width="25.140625" style="1" customWidth="1"/>
    <col min="265" max="265" width="19.7109375" style="1" customWidth="1"/>
    <col min="266" max="272" width="14.7109375" style="1" customWidth="1"/>
    <col min="273" max="273" width="14" style="1" bestFit="1" customWidth="1"/>
    <col min="274" max="512" width="11.5703125" style="1"/>
    <col min="513" max="513" width="11.42578125" style="1" customWidth="1"/>
    <col min="514" max="514" width="20" style="1" customWidth="1"/>
    <col min="515" max="515" width="14.5703125" style="1" customWidth="1"/>
    <col min="516" max="516" width="12.42578125" style="1" customWidth="1"/>
    <col min="517" max="518" width="18.7109375" style="1" customWidth="1"/>
    <col min="519" max="520" width="25.140625" style="1" customWidth="1"/>
    <col min="521" max="521" width="19.7109375" style="1" customWidth="1"/>
    <col min="522" max="528" width="14.7109375" style="1" customWidth="1"/>
    <col min="529" max="529" width="14" style="1" bestFit="1" customWidth="1"/>
    <col min="530" max="768" width="11.5703125" style="1"/>
    <col min="769" max="769" width="11.42578125" style="1" customWidth="1"/>
    <col min="770" max="770" width="20" style="1" customWidth="1"/>
    <col min="771" max="771" width="14.5703125" style="1" customWidth="1"/>
    <col min="772" max="772" width="12.42578125" style="1" customWidth="1"/>
    <col min="773" max="774" width="18.7109375" style="1" customWidth="1"/>
    <col min="775" max="776" width="25.140625" style="1" customWidth="1"/>
    <col min="777" max="777" width="19.7109375" style="1" customWidth="1"/>
    <col min="778" max="784" width="14.7109375" style="1" customWidth="1"/>
    <col min="785" max="785" width="14" style="1" bestFit="1" customWidth="1"/>
    <col min="786" max="1024" width="11.5703125" style="1"/>
    <col min="1025" max="1025" width="11.42578125" style="1" customWidth="1"/>
    <col min="1026" max="1026" width="20" style="1" customWidth="1"/>
    <col min="1027" max="1027" width="14.5703125" style="1" customWidth="1"/>
    <col min="1028" max="1028" width="12.42578125" style="1" customWidth="1"/>
    <col min="1029" max="1030" width="18.7109375" style="1" customWidth="1"/>
    <col min="1031" max="1032" width="25.140625" style="1" customWidth="1"/>
    <col min="1033" max="1033" width="19.7109375" style="1" customWidth="1"/>
    <col min="1034" max="1040" width="14.7109375" style="1" customWidth="1"/>
    <col min="1041" max="1041" width="14" style="1" bestFit="1" customWidth="1"/>
    <col min="1042" max="1280" width="11.5703125" style="1"/>
    <col min="1281" max="1281" width="11.42578125" style="1" customWidth="1"/>
    <col min="1282" max="1282" width="20" style="1" customWidth="1"/>
    <col min="1283" max="1283" width="14.5703125" style="1" customWidth="1"/>
    <col min="1284" max="1284" width="12.42578125" style="1" customWidth="1"/>
    <col min="1285" max="1286" width="18.7109375" style="1" customWidth="1"/>
    <col min="1287" max="1288" width="25.140625" style="1" customWidth="1"/>
    <col min="1289" max="1289" width="19.7109375" style="1" customWidth="1"/>
    <col min="1290" max="1296" width="14.7109375" style="1" customWidth="1"/>
    <col min="1297" max="1297" width="14" style="1" bestFit="1" customWidth="1"/>
    <col min="1298" max="1536" width="11.5703125" style="1"/>
    <col min="1537" max="1537" width="11.42578125" style="1" customWidth="1"/>
    <col min="1538" max="1538" width="20" style="1" customWidth="1"/>
    <col min="1539" max="1539" width="14.5703125" style="1" customWidth="1"/>
    <col min="1540" max="1540" width="12.42578125" style="1" customWidth="1"/>
    <col min="1541" max="1542" width="18.7109375" style="1" customWidth="1"/>
    <col min="1543" max="1544" width="25.140625" style="1" customWidth="1"/>
    <col min="1545" max="1545" width="19.7109375" style="1" customWidth="1"/>
    <col min="1546" max="1552" width="14.7109375" style="1" customWidth="1"/>
    <col min="1553" max="1553" width="14" style="1" bestFit="1" customWidth="1"/>
    <col min="1554" max="1792" width="11.5703125" style="1"/>
    <col min="1793" max="1793" width="11.42578125" style="1" customWidth="1"/>
    <col min="1794" max="1794" width="20" style="1" customWidth="1"/>
    <col min="1795" max="1795" width="14.5703125" style="1" customWidth="1"/>
    <col min="1796" max="1796" width="12.42578125" style="1" customWidth="1"/>
    <col min="1797" max="1798" width="18.7109375" style="1" customWidth="1"/>
    <col min="1799" max="1800" width="25.140625" style="1" customWidth="1"/>
    <col min="1801" max="1801" width="19.7109375" style="1" customWidth="1"/>
    <col min="1802" max="1808" width="14.7109375" style="1" customWidth="1"/>
    <col min="1809" max="1809" width="14" style="1" bestFit="1" customWidth="1"/>
    <col min="1810" max="2048" width="11.5703125" style="1"/>
    <col min="2049" max="2049" width="11.42578125" style="1" customWidth="1"/>
    <col min="2050" max="2050" width="20" style="1" customWidth="1"/>
    <col min="2051" max="2051" width="14.5703125" style="1" customWidth="1"/>
    <col min="2052" max="2052" width="12.42578125" style="1" customWidth="1"/>
    <col min="2053" max="2054" width="18.7109375" style="1" customWidth="1"/>
    <col min="2055" max="2056" width="25.140625" style="1" customWidth="1"/>
    <col min="2057" max="2057" width="19.7109375" style="1" customWidth="1"/>
    <col min="2058" max="2064" width="14.7109375" style="1" customWidth="1"/>
    <col min="2065" max="2065" width="14" style="1" bestFit="1" customWidth="1"/>
    <col min="2066" max="2304" width="11.5703125" style="1"/>
    <col min="2305" max="2305" width="11.42578125" style="1" customWidth="1"/>
    <col min="2306" max="2306" width="20" style="1" customWidth="1"/>
    <col min="2307" max="2307" width="14.5703125" style="1" customWidth="1"/>
    <col min="2308" max="2308" width="12.42578125" style="1" customWidth="1"/>
    <col min="2309" max="2310" width="18.7109375" style="1" customWidth="1"/>
    <col min="2311" max="2312" width="25.140625" style="1" customWidth="1"/>
    <col min="2313" max="2313" width="19.7109375" style="1" customWidth="1"/>
    <col min="2314" max="2320" width="14.7109375" style="1" customWidth="1"/>
    <col min="2321" max="2321" width="14" style="1" bestFit="1" customWidth="1"/>
    <col min="2322" max="2560" width="11.5703125" style="1"/>
    <col min="2561" max="2561" width="11.42578125" style="1" customWidth="1"/>
    <col min="2562" max="2562" width="20" style="1" customWidth="1"/>
    <col min="2563" max="2563" width="14.5703125" style="1" customWidth="1"/>
    <col min="2564" max="2564" width="12.42578125" style="1" customWidth="1"/>
    <col min="2565" max="2566" width="18.7109375" style="1" customWidth="1"/>
    <col min="2567" max="2568" width="25.140625" style="1" customWidth="1"/>
    <col min="2569" max="2569" width="19.7109375" style="1" customWidth="1"/>
    <col min="2570" max="2576" width="14.7109375" style="1" customWidth="1"/>
    <col min="2577" max="2577" width="14" style="1" bestFit="1" customWidth="1"/>
    <col min="2578" max="2816" width="11.5703125" style="1"/>
    <col min="2817" max="2817" width="11.42578125" style="1" customWidth="1"/>
    <col min="2818" max="2818" width="20" style="1" customWidth="1"/>
    <col min="2819" max="2819" width="14.5703125" style="1" customWidth="1"/>
    <col min="2820" max="2820" width="12.42578125" style="1" customWidth="1"/>
    <col min="2821" max="2822" width="18.7109375" style="1" customWidth="1"/>
    <col min="2823" max="2824" width="25.140625" style="1" customWidth="1"/>
    <col min="2825" max="2825" width="19.7109375" style="1" customWidth="1"/>
    <col min="2826" max="2832" width="14.7109375" style="1" customWidth="1"/>
    <col min="2833" max="2833" width="14" style="1" bestFit="1" customWidth="1"/>
    <col min="2834" max="3072" width="11.5703125" style="1"/>
    <col min="3073" max="3073" width="11.42578125" style="1" customWidth="1"/>
    <col min="3074" max="3074" width="20" style="1" customWidth="1"/>
    <col min="3075" max="3075" width="14.5703125" style="1" customWidth="1"/>
    <col min="3076" max="3076" width="12.42578125" style="1" customWidth="1"/>
    <col min="3077" max="3078" width="18.7109375" style="1" customWidth="1"/>
    <col min="3079" max="3080" width="25.140625" style="1" customWidth="1"/>
    <col min="3081" max="3081" width="19.7109375" style="1" customWidth="1"/>
    <col min="3082" max="3088" width="14.7109375" style="1" customWidth="1"/>
    <col min="3089" max="3089" width="14" style="1" bestFit="1" customWidth="1"/>
    <col min="3090" max="3328" width="11.5703125" style="1"/>
    <col min="3329" max="3329" width="11.42578125" style="1" customWidth="1"/>
    <col min="3330" max="3330" width="20" style="1" customWidth="1"/>
    <col min="3331" max="3331" width="14.5703125" style="1" customWidth="1"/>
    <col min="3332" max="3332" width="12.42578125" style="1" customWidth="1"/>
    <col min="3333" max="3334" width="18.7109375" style="1" customWidth="1"/>
    <col min="3335" max="3336" width="25.140625" style="1" customWidth="1"/>
    <col min="3337" max="3337" width="19.7109375" style="1" customWidth="1"/>
    <col min="3338" max="3344" width="14.7109375" style="1" customWidth="1"/>
    <col min="3345" max="3345" width="14" style="1" bestFit="1" customWidth="1"/>
    <col min="3346" max="3584" width="11.5703125" style="1"/>
    <col min="3585" max="3585" width="11.42578125" style="1" customWidth="1"/>
    <col min="3586" max="3586" width="20" style="1" customWidth="1"/>
    <col min="3587" max="3587" width="14.5703125" style="1" customWidth="1"/>
    <col min="3588" max="3588" width="12.42578125" style="1" customWidth="1"/>
    <col min="3589" max="3590" width="18.7109375" style="1" customWidth="1"/>
    <col min="3591" max="3592" width="25.140625" style="1" customWidth="1"/>
    <col min="3593" max="3593" width="19.7109375" style="1" customWidth="1"/>
    <col min="3594" max="3600" width="14.7109375" style="1" customWidth="1"/>
    <col min="3601" max="3601" width="14" style="1" bestFit="1" customWidth="1"/>
    <col min="3602" max="3840" width="11.5703125" style="1"/>
    <col min="3841" max="3841" width="11.42578125" style="1" customWidth="1"/>
    <col min="3842" max="3842" width="20" style="1" customWidth="1"/>
    <col min="3843" max="3843" width="14.5703125" style="1" customWidth="1"/>
    <col min="3844" max="3844" width="12.42578125" style="1" customWidth="1"/>
    <col min="3845" max="3846" width="18.7109375" style="1" customWidth="1"/>
    <col min="3847" max="3848" width="25.140625" style="1" customWidth="1"/>
    <col min="3849" max="3849" width="19.7109375" style="1" customWidth="1"/>
    <col min="3850" max="3856" width="14.7109375" style="1" customWidth="1"/>
    <col min="3857" max="3857" width="14" style="1" bestFit="1" customWidth="1"/>
    <col min="3858" max="4096" width="11.5703125" style="1"/>
    <col min="4097" max="4097" width="11.42578125" style="1" customWidth="1"/>
    <col min="4098" max="4098" width="20" style="1" customWidth="1"/>
    <col min="4099" max="4099" width="14.5703125" style="1" customWidth="1"/>
    <col min="4100" max="4100" width="12.42578125" style="1" customWidth="1"/>
    <col min="4101" max="4102" width="18.7109375" style="1" customWidth="1"/>
    <col min="4103" max="4104" width="25.140625" style="1" customWidth="1"/>
    <col min="4105" max="4105" width="19.7109375" style="1" customWidth="1"/>
    <col min="4106" max="4112" width="14.7109375" style="1" customWidth="1"/>
    <col min="4113" max="4113" width="14" style="1" bestFit="1" customWidth="1"/>
    <col min="4114" max="4352" width="11.5703125" style="1"/>
    <col min="4353" max="4353" width="11.42578125" style="1" customWidth="1"/>
    <col min="4354" max="4354" width="20" style="1" customWidth="1"/>
    <col min="4355" max="4355" width="14.5703125" style="1" customWidth="1"/>
    <col min="4356" max="4356" width="12.42578125" style="1" customWidth="1"/>
    <col min="4357" max="4358" width="18.7109375" style="1" customWidth="1"/>
    <col min="4359" max="4360" width="25.140625" style="1" customWidth="1"/>
    <col min="4361" max="4361" width="19.7109375" style="1" customWidth="1"/>
    <col min="4362" max="4368" width="14.7109375" style="1" customWidth="1"/>
    <col min="4369" max="4369" width="14" style="1" bestFit="1" customWidth="1"/>
    <col min="4370" max="4608" width="11.5703125" style="1"/>
    <col min="4609" max="4609" width="11.42578125" style="1" customWidth="1"/>
    <col min="4610" max="4610" width="20" style="1" customWidth="1"/>
    <col min="4611" max="4611" width="14.5703125" style="1" customWidth="1"/>
    <col min="4612" max="4612" width="12.42578125" style="1" customWidth="1"/>
    <col min="4613" max="4614" width="18.7109375" style="1" customWidth="1"/>
    <col min="4615" max="4616" width="25.140625" style="1" customWidth="1"/>
    <col min="4617" max="4617" width="19.7109375" style="1" customWidth="1"/>
    <col min="4618" max="4624" width="14.7109375" style="1" customWidth="1"/>
    <col min="4625" max="4625" width="14" style="1" bestFit="1" customWidth="1"/>
    <col min="4626" max="4864" width="11.5703125" style="1"/>
    <col min="4865" max="4865" width="11.42578125" style="1" customWidth="1"/>
    <col min="4866" max="4866" width="20" style="1" customWidth="1"/>
    <col min="4867" max="4867" width="14.5703125" style="1" customWidth="1"/>
    <col min="4868" max="4868" width="12.42578125" style="1" customWidth="1"/>
    <col min="4869" max="4870" width="18.7109375" style="1" customWidth="1"/>
    <col min="4871" max="4872" width="25.140625" style="1" customWidth="1"/>
    <col min="4873" max="4873" width="19.7109375" style="1" customWidth="1"/>
    <col min="4874" max="4880" width="14.7109375" style="1" customWidth="1"/>
    <col min="4881" max="4881" width="14" style="1" bestFit="1" customWidth="1"/>
    <col min="4882" max="5120" width="11.5703125" style="1"/>
    <col min="5121" max="5121" width="11.42578125" style="1" customWidth="1"/>
    <col min="5122" max="5122" width="20" style="1" customWidth="1"/>
    <col min="5123" max="5123" width="14.5703125" style="1" customWidth="1"/>
    <col min="5124" max="5124" width="12.42578125" style="1" customWidth="1"/>
    <col min="5125" max="5126" width="18.7109375" style="1" customWidth="1"/>
    <col min="5127" max="5128" width="25.140625" style="1" customWidth="1"/>
    <col min="5129" max="5129" width="19.7109375" style="1" customWidth="1"/>
    <col min="5130" max="5136" width="14.7109375" style="1" customWidth="1"/>
    <col min="5137" max="5137" width="14" style="1" bestFit="1" customWidth="1"/>
    <col min="5138" max="5376" width="11.5703125" style="1"/>
    <col min="5377" max="5377" width="11.42578125" style="1" customWidth="1"/>
    <col min="5378" max="5378" width="20" style="1" customWidth="1"/>
    <col min="5379" max="5379" width="14.5703125" style="1" customWidth="1"/>
    <col min="5380" max="5380" width="12.42578125" style="1" customWidth="1"/>
    <col min="5381" max="5382" width="18.7109375" style="1" customWidth="1"/>
    <col min="5383" max="5384" width="25.140625" style="1" customWidth="1"/>
    <col min="5385" max="5385" width="19.7109375" style="1" customWidth="1"/>
    <col min="5386" max="5392" width="14.7109375" style="1" customWidth="1"/>
    <col min="5393" max="5393" width="14" style="1" bestFit="1" customWidth="1"/>
    <col min="5394" max="5632" width="11.5703125" style="1"/>
    <col min="5633" max="5633" width="11.42578125" style="1" customWidth="1"/>
    <col min="5634" max="5634" width="20" style="1" customWidth="1"/>
    <col min="5635" max="5635" width="14.5703125" style="1" customWidth="1"/>
    <col min="5636" max="5636" width="12.42578125" style="1" customWidth="1"/>
    <col min="5637" max="5638" width="18.7109375" style="1" customWidth="1"/>
    <col min="5639" max="5640" width="25.140625" style="1" customWidth="1"/>
    <col min="5641" max="5641" width="19.7109375" style="1" customWidth="1"/>
    <col min="5642" max="5648" width="14.7109375" style="1" customWidth="1"/>
    <col min="5649" max="5649" width="14" style="1" bestFit="1" customWidth="1"/>
    <col min="5650" max="5888" width="11.5703125" style="1"/>
    <col min="5889" max="5889" width="11.42578125" style="1" customWidth="1"/>
    <col min="5890" max="5890" width="20" style="1" customWidth="1"/>
    <col min="5891" max="5891" width="14.5703125" style="1" customWidth="1"/>
    <col min="5892" max="5892" width="12.42578125" style="1" customWidth="1"/>
    <col min="5893" max="5894" width="18.7109375" style="1" customWidth="1"/>
    <col min="5895" max="5896" width="25.140625" style="1" customWidth="1"/>
    <col min="5897" max="5897" width="19.7109375" style="1" customWidth="1"/>
    <col min="5898" max="5904" width="14.7109375" style="1" customWidth="1"/>
    <col min="5905" max="5905" width="14" style="1" bestFit="1" customWidth="1"/>
    <col min="5906" max="6144" width="11.5703125" style="1"/>
    <col min="6145" max="6145" width="11.42578125" style="1" customWidth="1"/>
    <col min="6146" max="6146" width="20" style="1" customWidth="1"/>
    <col min="6147" max="6147" width="14.5703125" style="1" customWidth="1"/>
    <col min="6148" max="6148" width="12.42578125" style="1" customWidth="1"/>
    <col min="6149" max="6150" width="18.7109375" style="1" customWidth="1"/>
    <col min="6151" max="6152" width="25.140625" style="1" customWidth="1"/>
    <col min="6153" max="6153" width="19.7109375" style="1" customWidth="1"/>
    <col min="6154" max="6160" width="14.7109375" style="1" customWidth="1"/>
    <col min="6161" max="6161" width="14" style="1" bestFit="1" customWidth="1"/>
    <col min="6162" max="6400" width="11.5703125" style="1"/>
    <col min="6401" max="6401" width="11.42578125" style="1" customWidth="1"/>
    <col min="6402" max="6402" width="20" style="1" customWidth="1"/>
    <col min="6403" max="6403" width="14.5703125" style="1" customWidth="1"/>
    <col min="6404" max="6404" width="12.42578125" style="1" customWidth="1"/>
    <col min="6405" max="6406" width="18.7109375" style="1" customWidth="1"/>
    <col min="6407" max="6408" width="25.140625" style="1" customWidth="1"/>
    <col min="6409" max="6409" width="19.7109375" style="1" customWidth="1"/>
    <col min="6410" max="6416" width="14.7109375" style="1" customWidth="1"/>
    <col min="6417" max="6417" width="14" style="1" bestFit="1" customWidth="1"/>
    <col min="6418" max="6656" width="11.5703125" style="1"/>
    <col min="6657" max="6657" width="11.42578125" style="1" customWidth="1"/>
    <col min="6658" max="6658" width="20" style="1" customWidth="1"/>
    <col min="6659" max="6659" width="14.5703125" style="1" customWidth="1"/>
    <col min="6660" max="6660" width="12.42578125" style="1" customWidth="1"/>
    <col min="6661" max="6662" width="18.7109375" style="1" customWidth="1"/>
    <col min="6663" max="6664" width="25.140625" style="1" customWidth="1"/>
    <col min="6665" max="6665" width="19.7109375" style="1" customWidth="1"/>
    <col min="6666" max="6672" width="14.7109375" style="1" customWidth="1"/>
    <col min="6673" max="6673" width="14" style="1" bestFit="1" customWidth="1"/>
    <col min="6674" max="6912" width="11.5703125" style="1"/>
    <col min="6913" max="6913" width="11.42578125" style="1" customWidth="1"/>
    <col min="6914" max="6914" width="20" style="1" customWidth="1"/>
    <col min="6915" max="6915" width="14.5703125" style="1" customWidth="1"/>
    <col min="6916" max="6916" width="12.42578125" style="1" customWidth="1"/>
    <col min="6917" max="6918" width="18.7109375" style="1" customWidth="1"/>
    <col min="6919" max="6920" width="25.140625" style="1" customWidth="1"/>
    <col min="6921" max="6921" width="19.7109375" style="1" customWidth="1"/>
    <col min="6922" max="6928" width="14.7109375" style="1" customWidth="1"/>
    <col min="6929" max="6929" width="14" style="1" bestFit="1" customWidth="1"/>
    <col min="6930" max="7168" width="11.5703125" style="1"/>
    <col min="7169" max="7169" width="11.42578125" style="1" customWidth="1"/>
    <col min="7170" max="7170" width="20" style="1" customWidth="1"/>
    <col min="7171" max="7171" width="14.5703125" style="1" customWidth="1"/>
    <col min="7172" max="7172" width="12.42578125" style="1" customWidth="1"/>
    <col min="7173" max="7174" width="18.7109375" style="1" customWidth="1"/>
    <col min="7175" max="7176" width="25.140625" style="1" customWidth="1"/>
    <col min="7177" max="7177" width="19.7109375" style="1" customWidth="1"/>
    <col min="7178" max="7184" width="14.7109375" style="1" customWidth="1"/>
    <col min="7185" max="7185" width="14" style="1" bestFit="1" customWidth="1"/>
    <col min="7186" max="7424" width="11.5703125" style="1"/>
    <col min="7425" max="7425" width="11.42578125" style="1" customWidth="1"/>
    <col min="7426" max="7426" width="20" style="1" customWidth="1"/>
    <col min="7427" max="7427" width="14.5703125" style="1" customWidth="1"/>
    <col min="7428" max="7428" width="12.42578125" style="1" customWidth="1"/>
    <col min="7429" max="7430" width="18.7109375" style="1" customWidth="1"/>
    <col min="7431" max="7432" width="25.140625" style="1" customWidth="1"/>
    <col min="7433" max="7433" width="19.7109375" style="1" customWidth="1"/>
    <col min="7434" max="7440" width="14.7109375" style="1" customWidth="1"/>
    <col min="7441" max="7441" width="14" style="1" bestFit="1" customWidth="1"/>
    <col min="7442" max="7680" width="11.5703125" style="1"/>
    <col min="7681" max="7681" width="11.42578125" style="1" customWidth="1"/>
    <col min="7682" max="7682" width="20" style="1" customWidth="1"/>
    <col min="7683" max="7683" width="14.5703125" style="1" customWidth="1"/>
    <col min="7684" max="7684" width="12.42578125" style="1" customWidth="1"/>
    <col min="7685" max="7686" width="18.7109375" style="1" customWidth="1"/>
    <col min="7687" max="7688" width="25.140625" style="1" customWidth="1"/>
    <col min="7689" max="7689" width="19.7109375" style="1" customWidth="1"/>
    <col min="7690" max="7696" width="14.7109375" style="1" customWidth="1"/>
    <col min="7697" max="7697" width="14" style="1" bestFit="1" customWidth="1"/>
    <col min="7698" max="7936" width="11.5703125" style="1"/>
    <col min="7937" max="7937" width="11.42578125" style="1" customWidth="1"/>
    <col min="7938" max="7938" width="20" style="1" customWidth="1"/>
    <col min="7939" max="7939" width="14.5703125" style="1" customWidth="1"/>
    <col min="7940" max="7940" width="12.42578125" style="1" customWidth="1"/>
    <col min="7941" max="7942" width="18.7109375" style="1" customWidth="1"/>
    <col min="7943" max="7944" width="25.140625" style="1" customWidth="1"/>
    <col min="7945" max="7945" width="19.7109375" style="1" customWidth="1"/>
    <col min="7946" max="7952" width="14.7109375" style="1" customWidth="1"/>
    <col min="7953" max="7953" width="14" style="1" bestFit="1" customWidth="1"/>
    <col min="7954" max="8192" width="11.5703125" style="1"/>
    <col min="8193" max="8193" width="11.42578125" style="1" customWidth="1"/>
    <col min="8194" max="8194" width="20" style="1" customWidth="1"/>
    <col min="8195" max="8195" width="14.5703125" style="1" customWidth="1"/>
    <col min="8196" max="8196" width="12.42578125" style="1" customWidth="1"/>
    <col min="8197" max="8198" width="18.7109375" style="1" customWidth="1"/>
    <col min="8199" max="8200" width="25.140625" style="1" customWidth="1"/>
    <col min="8201" max="8201" width="19.7109375" style="1" customWidth="1"/>
    <col min="8202" max="8208" width="14.7109375" style="1" customWidth="1"/>
    <col min="8209" max="8209" width="14" style="1" bestFit="1" customWidth="1"/>
    <col min="8210" max="8448" width="11.5703125" style="1"/>
    <col min="8449" max="8449" width="11.42578125" style="1" customWidth="1"/>
    <col min="8450" max="8450" width="20" style="1" customWidth="1"/>
    <col min="8451" max="8451" width="14.5703125" style="1" customWidth="1"/>
    <col min="8452" max="8452" width="12.42578125" style="1" customWidth="1"/>
    <col min="8453" max="8454" width="18.7109375" style="1" customWidth="1"/>
    <col min="8455" max="8456" width="25.140625" style="1" customWidth="1"/>
    <col min="8457" max="8457" width="19.7109375" style="1" customWidth="1"/>
    <col min="8458" max="8464" width="14.7109375" style="1" customWidth="1"/>
    <col min="8465" max="8465" width="14" style="1" bestFit="1" customWidth="1"/>
    <col min="8466" max="8704" width="11.5703125" style="1"/>
    <col min="8705" max="8705" width="11.42578125" style="1" customWidth="1"/>
    <col min="8706" max="8706" width="20" style="1" customWidth="1"/>
    <col min="8707" max="8707" width="14.5703125" style="1" customWidth="1"/>
    <col min="8708" max="8708" width="12.42578125" style="1" customWidth="1"/>
    <col min="8709" max="8710" width="18.7109375" style="1" customWidth="1"/>
    <col min="8711" max="8712" width="25.140625" style="1" customWidth="1"/>
    <col min="8713" max="8713" width="19.7109375" style="1" customWidth="1"/>
    <col min="8714" max="8720" width="14.7109375" style="1" customWidth="1"/>
    <col min="8721" max="8721" width="14" style="1" bestFit="1" customWidth="1"/>
    <col min="8722" max="8960" width="11.5703125" style="1"/>
    <col min="8961" max="8961" width="11.42578125" style="1" customWidth="1"/>
    <col min="8962" max="8962" width="20" style="1" customWidth="1"/>
    <col min="8963" max="8963" width="14.5703125" style="1" customWidth="1"/>
    <col min="8964" max="8964" width="12.42578125" style="1" customWidth="1"/>
    <col min="8965" max="8966" width="18.7109375" style="1" customWidth="1"/>
    <col min="8967" max="8968" width="25.140625" style="1" customWidth="1"/>
    <col min="8969" max="8969" width="19.7109375" style="1" customWidth="1"/>
    <col min="8970" max="8976" width="14.7109375" style="1" customWidth="1"/>
    <col min="8977" max="8977" width="14" style="1" bestFit="1" customWidth="1"/>
    <col min="8978" max="9216" width="11.5703125" style="1"/>
    <col min="9217" max="9217" width="11.42578125" style="1" customWidth="1"/>
    <col min="9218" max="9218" width="20" style="1" customWidth="1"/>
    <col min="9219" max="9219" width="14.5703125" style="1" customWidth="1"/>
    <col min="9220" max="9220" width="12.42578125" style="1" customWidth="1"/>
    <col min="9221" max="9222" width="18.7109375" style="1" customWidth="1"/>
    <col min="9223" max="9224" width="25.140625" style="1" customWidth="1"/>
    <col min="9225" max="9225" width="19.7109375" style="1" customWidth="1"/>
    <col min="9226" max="9232" width="14.7109375" style="1" customWidth="1"/>
    <col min="9233" max="9233" width="14" style="1" bestFit="1" customWidth="1"/>
    <col min="9234" max="9472" width="11.5703125" style="1"/>
    <col min="9473" max="9473" width="11.42578125" style="1" customWidth="1"/>
    <col min="9474" max="9474" width="20" style="1" customWidth="1"/>
    <col min="9475" max="9475" width="14.5703125" style="1" customWidth="1"/>
    <col min="9476" max="9476" width="12.42578125" style="1" customWidth="1"/>
    <col min="9477" max="9478" width="18.7109375" style="1" customWidth="1"/>
    <col min="9479" max="9480" width="25.140625" style="1" customWidth="1"/>
    <col min="9481" max="9481" width="19.7109375" style="1" customWidth="1"/>
    <col min="9482" max="9488" width="14.7109375" style="1" customWidth="1"/>
    <col min="9489" max="9489" width="14" style="1" bestFit="1" customWidth="1"/>
    <col min="9490" max="9728" width="11.5703125" style="1"/>
    <col min="9729" max="9729" width="11.42578125" style="1" customWidth="1"/>
    <col min="9730" max="9730" width="20" style="1" customWidth="1"/>
    <col min="9731" max="9731" width="14.5703125" style="1" customWidth="1"/>
    <col min="9732" max="9732" width="12.42578125" style="1" customWidth="1"/>
    <col min="9733" max="9734" width="18.7109375" style="1" customWidth="1"/>
    <col min="9735" max="9736" width="25.140625" style="1" customWidth="1"/>
    <col min="9737" max="9737" width="19.7109375" style="1" customWidth="1"/>
    <col min="9738" max="9744" width="14.7109375" style="1" customWidth="1"/>
    <col min="9745" max="9745" width="14" style="1" bestFit="1" customWidth="1"/>
    <col min="9746" max="9984" width="11.5703125" style="1"/>
    <col min="9985" max="9985" width="11.42578125" style="1" customWidth="1"/>
    <col min="9986" max="9986" width="20" style="1" customWidth="1"/>
    <col min="9987" max="9987" width="14.5703125" style="1" customWidth="1"/>
    <col min="9988" max="9988" width="12.42578125" style="1" customWidth="1"/>
    <col min="9989" max="9990" width="18.7109375" style="1" customWidth="1"/>
    <col min="9991" max="9992" width="25.140625" style="1" customWidth="1"/>
    <col min="9993" max="9993" width="19.7109375" style="1" customWidth="1"/>
    <col min="9994" max="10000" width="14.7109375" style="1" customWidth="1"/>
    <col min="10001" max="10001" width="14" style="1" bestFit="1" customWidth="1"/>
    <col min="10002" max="10240" width="11.5703125" style="1"/>
    <col min="10241" max="10241" width="11.42578125" style="1" customWidth="1"/>
    <col min="10242" max="10242" width="20" style="1" customWidth="1"/>
    <col min="10243" max="10243" width="14.5703125" style="1" customWidth="1"/>
    <col min="10244" max="10244" width="12.42578125" style="1" customWidth="1"/>
    <col min="10245" max="10246" width="18.7109375" style="1" customWidth="1"/>
    <col min="10247" max="10248" width="25.140625" style="1" customWidth="1"/>
    <col min="10249" max="10249" width="19.7109375" style="1" customWidth="1"/>
    <col min="10250" max="10256" width="14.7109375" style="1" customWidth="1"/>
    <col min="10257" max="10257" width="14" style="1" bestFit="1" customWidth="1"/>
    <col min="10258" max="10496" width="11.5703125" style="1"/>
    <col min="10497" max="10497" width="11.42578125" style="1" customWidth="1"/>
    <col min="10498" max="10498" width="20" style="1" customWidth="1"/>
    <col min="10499" max="10499" width="14.5703125" style="1" customWidth="1"/>
    <col min="10500" max="10500" width="12.42578125" style="1" customWidth="1"/>
    <col min="10501" max="10502" width="18.7109375" style="1" customWidth="1"/>
    <col min="10503" max="10504" width="25.140625" style="1" customWidth="1"/>
    <col min="10505" max="10505" width="19.7109375" style="1" customWidth="1"/>
    <col min="10506" max="10512" width="14.7109375" style="1" customWidth="1"/>
    <col min="10513" max="10513" width="14" style="1" bestFit="1" customWidth="1"/>
    <col min="10514" max="10752" width="11.5703125" style="1"/>
    <col min="10753" max="10753" width="11.42578125" style="1" customWidth="1"/>
    <col min="10754" max="10754" width="20" style="1" customWidth="1"/>
    <col min="10755" max="10755" width="14.5703125" style="1" customWidth="1"/>
    <col min="10756" max="10756" width="12.42578125" style="1" customWidth="1"/>
    <col min="10757" max="10758" width="18.7109375" style="1" customWidth="1"/>
    <col min="10759" max="10760" width="25.140625" style="1" customWidth="1"/>
    <col min="10761" max="10761" width="19.7109375" style="1" customWidth="1"/>
    <col min="10762" max="10768" width="14.7109375" style="1" customWidth="1"/>
    <col min="10769" max="10769" width="14" style="1" bestFit="1" customWidth="1"/>
    <col min="10770" max="11008" width="11.5703125" style="1"/>
    <col min="11009" max="11009" width="11.42578125" style="1" customWidth="1"/>
    <col min="11010" max="11010" width="20" style="1" customWidth="1"/>
    <col min="11011" max="11011" width="14.5703125" style="1" customWidth="1"/>
    <col min="11012" max="11012" width="12.42578125" style="1" customWidth="1"/>
    <col min="11013" max="11014" width="18.7109375" style="1" customWidth="1"/>
    <col min="11015" max="11016" width="25.140625" style="1" customWidth="1"/>
    <col min="11017" max="11017" width="19.7109375" style="1" customWidth="1"/>
    <col min="11018" max="11024" width="14.7109375" style="1" customWidth="1"/>
    <col min="11025" max="11025" width="14" style="1" bestFit="1" customWidth="1"/>
    <col min="11026" max="11264" width="11.5703125" style="1"/>
    <col min="11265" max="11265" width="11.42578125" style="1" customWidth="1"/>
    <col min="11266" max="11266" width="20" style="1" customWidth="1"/>
    <col min="11267" max="11267" width="14.5703125" style="1" customWidth="1"/>
    <col min="11268" max="11268" width="12.42578125" style="1" customWidth="1"/>
    <col min="11269" max="11270" width="18.7109375" style="1" customWidth="1"/>
    <col min="11271" max="11272" width="25.140625" style="1" customWidth="1"/>
    <col min="11273" max="11273" width="19.7109375" style="1" customWidth="1"/>
    <col min="11274" max="11280" width="14.7109375" style="1" customWidth="1"/>
    <col min="11281" max="11281" width="14" style="1" bestFit="1" customWidth="1"/>
    <col min="11282" max="11520" width="11.5703125" style="1"/>
    <col min="11521" max="11521" width="11.42578125" style="1" customWidth="1"/>
    <col min="11522" max="11522" width="20" style="1" customWidth="1"/>
    <col min="11523" max="11523" width="14.5703125" style="1" customWidth="1"/>
    <col min="11524" max="11524" width="12.42578125" style="1" customWidth="1"/>
    <col min="11525" max="11526" width="18.7109375" style="1" customWidth="1"/>
    <col min="11527" max="11528" width="25.140625" style="1" customWidth="1"/>
    <col min="11529" max="11529" width="19.7109375" style="1" customWidth="1"/>
    <col min="11530" max="11536" width="14.7109375" style="1" customWidth="1"/>
    <col min="11537" max="11537" width="14" style="1" bestFit="1" customWidth="1"/>
    <col min="11538" max="11776" width="11.5703125" style="1"/>
    <col min="11777" max="11777" width="11.42578125" style="1" customWidth="1"/>
    <col min="11778" max="11778" width="20" style="1" customWidth="1"/>
    <col min="11779" max="11779" width="14.5703125" style="1" customWidth="1"/>
    <col min="11780" max="11780" width="12.42578125" style="1" customWidth="1"/>
    <col min="11781" max="11782" width="18.7109375" style="1" customWidth="1"/>
    <col min="11783" max="11784" width="25.140625" style="1" customWidth="1"/>
    <col min="11785" max="11785" width="19.7109375" style="1" customWidth="1"/>
    <col min="11786" max="11792" width="14.7109375" style="1" customWidth="1"/>
    <col min="11793" max="11793" width="14" style="1" bestFit="1" customWidth="1"/>
    <col min="11794" max="12032" width="11.5703125" style="1"/>
    <col min="12033" max="12033" width="11.42578125" style="1" customWidth="1"/>
    <col min="12034" max="12034" width="20" style="1" customWidth="1"/>
    <col min="12035" max="12035" width="14.5703125" style="1" customWidth="1"/>
    <col min="12036" max="12036" width="12.42578125" style="1" customWidth="1"/>
    <col min="12037" max="12038" width="18.7109375" style="1" customWidth="1"/>
    <col min="12039" max="12040" width="25.140625" style="1" customWidth="1"/>
    <col min="12041" max="12041" width="19.7109375" style="1" customWidth="1"/>
    <col min="12042" max="12048" width="14.7109375" style="1" customWidth="1"/>
    <col min="12049" max="12049" width="14" style="1" bestFit="1" customWidth="1"/>
    <col min="12050" max="12288" width="11.5703125" style="1"/>
    <col min="12289" max="12289" width="11.42578125" style="1" customWidth="1"/>
    <col min="12290" max="12290" width="20" style="1" customWidth="1"/>
    <col min="12291" max="12291" width="14.5703125" style="1" customWidth="1"/>
    <col min="12292" max="12292" width="12.42578125" style="1" customWidth="1"/>
    <col min="12293" max="12294" width="18.7109375" style="1" customWidth="1"/>
    <col min="12295" max="12296" width="25.140625" style="1" customWidth="1"/>
    <col min="12297" max="12297" width="19.7109375" style="1" customWidth="1"/>
    <col min="12298" max="12304" width="14.7109375" style="1" customWidth="1"/>
    <col min="12305" max="12305" width="14" style="1" bestFit="1" customWidth="1"/>
    <col min="12306" max="12544" width="11.5703125" style="1"/>
    <col min="12545" max="12545" width="11.42578125" style="1" customWidth="1"/>
    <col min="12546" max="12546" width="20" style="1" customWidth="1"/>
    <col min="12547" max="12547" width="14.5703125" style="1" customWidth="1"/>
    <col min="12548" max="12548" width="12.42578125" style="1" customWidth="1"/>
    <col min="12549" max="12550" width="18.7109375" style="1" customWidth="1"/>
    <col min="12551" max="12552" width="25.140625" style="1" customWidth="1"/>
    <col min="12553" max="12553" width="19.7109375" style="1" customWidth="1"/>
    <col min="12554" max="12560" width="14.7109375" style="1" customWidth="1"/>
    <col min="12561" max="12561" width="14" style="1" bestFit="1" customWidth="1"/>
    <col min="12562" max="12800" width="11.5703125" style="1"/>
    <col min="12801" max="12801" width="11.42578125" style="1" customWidth="1"/>
    <col min="12802" max="12802" width="20" style="1" customWidth="1"/>
    <col min="12803" max="12803" width="14.5703125" style="1" customWidth="1"/>
    <col min="12804" max="12804" width="12.42578125" style="1" customWidth="1"/>
    <col min="12805" max="12806" width="18.7109375" style="1" customWidth="1"/>
    <col min="12807" max="12808" width="25.140625" style="1" customWidth="1"/>
    <col min="12809" max="12809" width="19.7109375" style="1" customWidth="1"/>
    <col min="12810" max="12816" width="14.7109375" style="1" customWidth="1"/>
    <col min="12817" max="12817" width="14" style="1" bestFit="1" customWidth="1"/>
    <col min="12818" max="13056" width="11.5703125" style="1"/>
    <col min="13057" max="13057" width="11.42578125" style="1" customWidth="1"/>
    <col min="13058" max="13058" width="20" style="1" customWidth="1"/>
    <col min="13059" max="13059" width="14.5703125" style="1" customWidth="1"/>
    <col min="13060" max="13060" width="12.42578125" style="1" customWidth="1"/>
    <col min="13061" max="13062" width="18.7109375" style="1" customWidth="1"/>
    <col min="13063" max="13064" width="25.140625" style="1" customWidth="1"/>
    <col min="13065" max="13065" width="19.7109375" style="1" customWidth="1"/>
    <col min="13066" max="13072" width="14.7109375" style="1" customWidth="1"/>
    <col min="13073" max="13073" width="14" style="1" bestFit="1" customWidth="1"/>
    <col min="13074" max="13312" width="11.5703125" style="1"/>
    <col min="13313" max="13313" width="11.42578125" style="1" customWidth="1"/>
    <col min="13314" max="13314" width="20" style="1" customWidth="1"/>
    <col min="13315" max="13315" width="14.5703125" style="1" customWidth="1"/>
    <col min="13316" max="13316" width="12.42578125" style="1" customWidth="1"/>
    <col min="13317" max="13318" width="18.7109375" style="1" customWidth="1"/>
    <col min="13319" max="13320" width="25.140625" style="1" customWidth="1"/>
    <col min="13321" max="13321" width="19.7109375" style="1" customWidth="1"/>
    <col min="13322" max="13328" width="14.7109375" style="1" customWidth="1"/>
    <col min="13329" max="13329" width="14" style="1" bestFit="1" customWidth="1"/>
    <col min="13330" max="13568" width="11.5703125" style="1"/>
    <col min="13569" max="13569" width="11.42578125" style="1" customWidth="1"/>
    <col min="13570" max="13570" width="20" style="1" customWidth="1"/>
    <col min="13571" max="13571" width="14.5703125" style="1" customWidth="1"/>
    <col min="13572" max="13572" width="12.42578125" style="1" customWidth="1"/>
    <col min="13573" max="13574" width="18.7109375" style="1" customWidth="1"/>
    <col min="13575" max="13576" width="25.140625" style="1" customWidth="1"/>
    <col min="13577" max="13577" width="19.7109375" style="1" customWidth="1"/>
    <col min="13578" max="13584" width="14.7109375" style="1" customWidth="1"/>
    <col min="13585" max="13585" width="14" style="1" bestFit="1" customWidth="1"/>
    <col min="13586" max="13824" width="11.5703125" style="1"/>
    <col min="13825" max="13825" width="11.42578125" style="1" customWidth="1"/>
    <col min="13826" max="13826" width="20" style="1" customWidth="1"/>
    <col min="13827" max="13827" width="14.5703125" style="1" customWidth="1"/>
    <col min="13828" max="13828" width="12.42578125" style="1" customWidth="1"/>
    <col min="13829" max="13830" width="18.7109375" style="1" customWidth="1"/>
    <col min="13831" max="13832" width="25.140625" style="1" customWidth="1"/>
    <col min="13833" max="13833" width="19.7109375" style="1" customWidth="1"/>
    <col min="13834" max="13840" width="14.7109375" style="1" customWidth="1"/>
    <col min="13841" max="13841" width="14" style="1" bestFit="1" customWidth="1"/>
    <col min="13842" max="14080" width="11.5703125" style="1"/>
    <col min="14081" max="14081" width="11.42578125" style="1" customWidth="1"/>
    <col min="14082" max="14082" width="20" style="1" customWidth="1"/>
    <col min="14083" max="14083" width="14.5703125" style="1" customWidth="1"/>
    <col min="14084" max="14084" width="12.42578125" style="1" customWidth="1"/>
    <col min="14085" max="14086" width="18.7109375" style="1" customWidth="1"/>
    <col min="14087" max="14088" width="25.140625" style="1" customWidth="1"/>
    <col min="14089" max="14089" width="19.7109375" style="1" customWidth="1"/>
    <col min="14090" max="14096" width="14.7109375" style="1" customWidth="1"/>
    <col min="14097" max="14097" width="14" style="1" bestFit="1" customWidth="1"/>
    <col min="14098" max="14336" width="11.5703125" style="1"/>
    <col min="14337" max="14337" width="11.42578125" style="1" customWidth="1"/>
    <col min="14338" max="14338" width="20" style="1" customWidth="1"/>
    <col min="14339" max="14339" width="14.5703125" style="1" customWidth="1"/>
    <col min="14340" max="14340" width="12.42578125" style="1" customWidth="1"/>
    <col min="14341" max="14342" width="18.7109375" style="1" customWidth="1"/>
    <col min="14343" max="14344" width="25.140625" style="1" customWidth="1"/>
    <col min="14345" max="14345" width="19.7109375" style="1" customWidth="1"/>
    <col min="14346" max="14352" width="14.7109375" style="1" customWidth="1"/>
    <col min="14353" max="14353" width="14" style="1" bestFit="1" customWidth="1"/>
    <col min="14354" max="14592" width="11.5703125" style="1"/>
    <col min="14593" max="14593" width="11.42578125" style="1" customWidth="1"/>
    <col min="14594" max="14594" width="20" style="1" customWidth="1"/>
    <col min="14595" max="14595" width="14.5703125" style="1" customWidth="1"/>
    <col min="14596" max="14596" width="12.42578125" style="1" customWidth="1"/>
    <col min="14597" max="14598" width="18.7109375" style="1" customWidth="1"/>
    <col min="14599" max="14600" width="25.140625" style="1" customWidth="1"/>
    <col min="14601" max="14601" width="19.7109375" style="1" customWidth="1"/>
    <col min="14602" max="14608" width="14.7109375" style="1" customWidth="1"/>
    <col min="14609" max="14609" width="14" style="1" bestFit="1" customWidth="1"/>
    <col min="14610" max="14848" width="11.5703125" style="1"/>
    <col min="14849" max="14849" width="11.42578125" style="1" customWidth="1"/>
    <col min="14850" max="14850" width="20" style="1" customWidth="1"/>
    <col min="14851" max="14851" width="14.5703125" style="1" customWidth="1"/>
    <col min="14852" max="14852" width="12.42578125" style="1" customWidth="1"/>
    <col min="14853" max="14854" width="18.7109375" style="1" customWidth="1"/>
    <col min="14855" max="14856" width="25.140625" style="1" customWidth="1"/>
    <col min="14857" max="14857" width="19.7109375" style="1" customWidth="1"/>
    <col min="14858" max="14864" width="14.7109375" style="1" customWidth="1"/>
    <col min="14865" max="14865" width="14" style="1" bestFit="1" customWidth="1"/>
    <col min="14866" max="15104" width="11.5703125" style="1"/>
    <col min="15105" max="15105" width="11.42578125" style="1" customWidth="1"/>
    <col min="15106" max="15106" width="20" style="1" customWidth="1"/>
    <col min="15107" max="15107" width="14.5703125" style="1" customWidth="1"/>
    <col min="15108" max="15108" width="12.42578125" style="1" customWidth="1"/>
    <col min="15109" max="15110" width="18.7109375" style="1" customWidth="1"/>
    <col min="15111" max="15112" width="25.140625" style="1" customWidth="1"/>
    <col min="15113" max="15113" width="19.7109375" style="1" customWidth="1"/>
    <col min="15114" max="15120" width="14.7109375" style="1" customWidth="1"/>
    <col min="15121" max="15121" width="14" style="1" bestFit="1" customWidth="1"/>
    <col min="15122" max="15360" width="11.5703125" style="1"/>
    <col min="15361" max="15361" width="11.42578125" style="1" customWidth="1"/>
    <col min="15362" max="15362" width="20" style="1" customWidth="1"/>
    <col min="15363" max="15363" width="14.5703125" style="1" customWidth="1"/>
    <col min="15364" max="15364" width="12.42578125" style="1" customWidth="1"/>
    <col min="15365" max="15366" width="18.7109375" style="1" customWidth="1"/>
    <col min="15367" max="15368" width="25.140625" style="1" customWidth="1"/>
    <col min="15369" max="15369" width="19.7109375" style="1" customWidth="1"/>
    <col min="15370" max="15376" width="14.7109375" style="1" customWidth="1"/>
    <col min="15377" max="15377" width="14" style="1" bestFit="1" customWidth="1"/>
    <col min="15378" max="15616" width="11.5703125" style="1"/>
    <col min="15617" max="15617" width="11.42578125" style="1" customWidth="1"/>
    <col min="15618" max="15618" width="20" style="1" customWidth="1"/>
    <col min="15619" max="15619" width="14.5703125" style="1" customWidth="1"/>
    <col min="15620" max="15620" width="12.42578125" style="1" customWidth="1"/>
    <col min="15621" max="15622" width="18.7109375" style="1" customWidth="1"/>
    <col min="15623" max="15624" width="25.140625" style="1" customWidth="1"/>
    <col min="15625" max="15625" width="19.7109375" style="1" customWidth="1"/>
    <col min="15626" max="15632" width="14.7109375" style="1" customWidth="1"/>
    <col min="15633" max="15633" width="14" style="1" bestFit="1" customWidth="1"/>
    <col min="15634" max="15872" width="11.5703125" style="1"/>
    <col min="15873" max="15873" width="11.42578125" style="1" customWidth="1"/>
    <col min="15874" max="15874" width="20" style="1" customWidth="1"/>
    <col min="15875" max="15875" width="14.5703125" style="1" customWidth="1"/>
    <col min="15876" max="15876" width="12.42578125" style="1" customWidth="1"/>
    <col min="15877" max="15878" width="18.7109375" style="1" customWidth="1"/>
    <col min="15879" max="15880" width="25.140625" style="1" customWidth="1"/>
    <col min="15881" max="15881" width="19.7109375" style="1" customWidth="1"/>
    <col min="15882" max="15888" width="14.7109375" style="1" customWidth="1"/>
    <col min="15889" max="15889" width="14" style="1" bestFit="1" customWidth="1"/>
    <col min="15890" max="16128" width="11.5703125" style="1"/>
    <col min="16129" max="16129" width="11.42578125" style="1" customWidth="1"/>
    <col min="16130" max="16130" width="20" style="1" customWidth="1"/>
    <col min="16131" max="16131" width="14.5703125" style="1" customWidth="1"/>
    <col min="16132" max="16132" width="12.42578125" style="1" customWidth="1"/>
    <col min="16133" max="16134" width="18.7109375" style="1" customWidth="1"/>
    <col min="16135" max="16136" width="25.140625" style="1" customWidth="1"/>
    <col min="16137" max="16137" width="19.7109375" style="1" customWidth="1"/>
    <col min="16138" max="16144" width="14.7109375" style="1" customWidth="1"/>
    <col min="16145" max="16145" width="14" style="1" bestFit="1" customWidth="1"/>
    <col min="16146" max="16384" width="11.5703125" style="1"/>
  </cols>
  <sheetData>
    <row r="1" spans="1:17" ht="38.25" customHeight="1" x14ac:dyDescent="0.25">
      <c r="A1" s="975" t="s">
        <v>101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46.5" customHeight="1" thickBot="1" x14ac:dyDescent="0.3">
      <c r="A2" s="975" t="s">
        <v>249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</row>
    <row r="3" spans="1:17" ht="26.25" customHeight="1" thickBot="1" x14ac:dyDescent="0.35">
      <c r="A3" s="524" t="s">
        <v>100</v>
      </c>
      <c r="B3" s="525"/>
      <c r="C3" s="525"/>
      <c r="D3" s="525"/>
      <c r="E3" s="525"/>
      <c r="F3" s="525"/>
      <c r="G3" s="526"/>
      <c r="H3" s="526"/>
      <c r="I3" s="526"/>
      <c r="J3" s="526"/>
      <c r="K3" s="526"/>
      <c r="L3" s="526"/>
      <c r="M3" s="976" t="s">
        <v>357</v>
      </c>
      <c r="N3" s="976"/>
      <c r="O3" s="976"/>
      <c r="P3" s="976"/>
      <c r="Q3" s="977"/>
    </row>
    <row r="4" spans="1:17" ht="12.75" customHeight="1" thickBot="1" x14ac:dyDescent="0.3">
      <c r="A4" s="959" t="s">
        <v>250</v>
      </c>
      <c r="B4" s="959" t="s">
        <v>251</v>
      </c>
      <c r="C4" s="959" t="s">
        <v>252</v>
      </c>
      <c r="D4" s="979" t="s">
        <v>85</v>
      </c>
      <c r="E4" s="959" t="s">
        <v>253</v>
      </c>
      <c r="F4" s="959" t="s">
        <v>254</v>
      </c>
      <c r="G4" s="982" t="s">
        <v>255</v>
      </c>
      <c r="H4" s="982"/>
      <c r="I4" s="982"/>
      <c r="J4" s="983" t="s">
        <v>256</v>
      </c>
      <c r="K4" s="984"/>
      <c r="L4" s="984"/>
      <c r="M4" s="984"/>
      <c r="N4" s="984"/>
      <c r="O4" s="984"/>
      <c r="P4" s="984"/>
      <c r="Q4" s="985"/>
    </row>
    <row r="5" spans="1:17" ht="14.25" thickBot="1" x14ac:dyDescent="0.3">
      <c r="A5" s="978"/>
      <c r="B5" s="978"/>
      <c r="C5" s="978"/>
      <c r="D5" s="980"/>
      <c r="E5" s="978"/>
      <c r="F5" s="978"/>
      <c r="G5" s="962" t="s">
        <v>257</v>
      </c>
      <c r="H5" s="962" t="s">
        <v>240</v>
      </c>
      <c r="I5" s="962" t="s">
        <v>258</v>
      </c>
      <c r="J5" s="961" t="s">
        <v>259</v>
      </c>
      <c r="K5" s="962" t="s">
        <v>319</v>
      </c>
      <c r="L5" s="963" t="s">
        <v>260</v>
      </c>
      <c r="M5" s="964"/>
      <c r="N5" s="974" t="s">
        <v>261</v>
      </c>
      <c r="O5" s="974"/>
      <c r="P5" s="962" t="s">
        <v>262</v>
      </c>
      <c r="Q5" s="964" t="s">
        <v>263</v>
      </c>
    </row>
    <row r="6" spans="1:17" ht="25.5" customHeight="1" thickBot="1" x14ac:dyDescent="0.3">
      <c r="A6" s="960"/>
      <c r="B6" s="960"/>
      <c r="C6" s="960"/>
      <c r="D6" s="981"/>
      <c r="E6" s="960"/>
      <c r="F6" s="960"/>
      <c r="G6" s="962"/>
      <c r="H6" s="962"/>
      <c r="I6" s="962"/>
      <c r="J6" s="961"/>
      <c r="K6" s="962"/>
      <c r="L6" s="527" t="s">
        <v>264</v>
      </c>
      <c r="M6" s="528" t="s">
        <v>261</v>
      </c>
      <c r="N6" s="529" t="s">
        <v>265</v>
      </c>
      <c r="O6" s="529" t="s">
        <v>266</v>
      </c>
      <c r="P6" s="962"/>
      <c r="Q6" s="964"/>
    </row>
    <row r="7" spans="1:17" s="2" customFormat="1" x14ac:dyDescent="0.25">
      <c r="A7" s="412"/>
      <c r="B7" s="412"/>
      <c r="C7" s="412"/>
      <c r="D7" s="412"/>
      <c r="E7" s="412"/>
      <c r="F7" s="412"/>
      <c r="G7" s="412"/>
      <c r="H7" s="413"/>
      <c r="I7" s="414"/>
      <c r="J7" s="415"/>
      <c r="K7" s="415"/>
      <c r="L7" s="416"/>
      <c r="M7" s="415"/>
      <c r="N7" s="416"/>
      <c r="O7" s="416"/>
      <c r="P7" s="416"/>
      <c r="Q7" s="412"/>
    </row>
    <row r="8" spans="1:17" x14ac:dyDescent="0.25">
      <c r="A8" s="417"/>
      <c r="B8" s="418"/>
      <c r="C8" s="419"/>
      <c r="D8" s="420"/>
      <c r="E8" s="421"/>
      <c r="F8" s="422"/>
      <c r="G8" s="423"/>
      <c r="H8" s="423"/>
      <c r="I8" s="424"/>
      <c r="J8" s="417"/>
      <c r="K8" s="425"/>
      <c r="L8" s="426"/>
      <c r="M8" s="427"/>
      <c r="N8" s="426"/>
      <c r="O8" s="428"/>
      <c r="P8" s="429"/>
      <c r="Q8" s="430"/>
    </row>
    <row r="9" spans="1:17" x14ac:dyDescent="0.25">
      <c r="A9" s="417"/>
      <c r="B9" s="418"/>
      <c r="C9" s="419"/>
      <c r="D9" s="420"/>
      <c r="E9" s="421"/>
      <c r="F9" s="421"/>
      <c r="G9" s="423"/>
      <c r="H9" s="423"/>
      <c r="I9" s="424"/>
      <c r="J9" s="417"/>
      <c r="K9" s="425"/>
      <c r="L9" s="426"/>
      <c r="M9" s="427"/>
      <c r="N9" s="426"/>
      <c r="O9" s="428"/>
      <c r="P9" s="429"/>
      <c r="Q9" s="430"/>
    </row>
    <row r="10" spans="1:17" x14ac:dyDescent="0.25">
      <c r="A10" s="417"/>
      <c r="B10" s="418"/>
      <c r="C10" s="419"/>
      <c r="D10" s="420"/>
      <c r="E10" s="421"/>
      <c r="F10" s="421"/>
      <c r="G10" s="423"/>
      <c r="H10" s="423"/>
      <c r="I10" s="424"/>
      <c r="J10" s="417"/>
      <c r="K10" s="425"/>
      <c r="L10" s="426"/>
      <c r="M10" s="427"/>
      <c r="N10" s="426"/>
      <c r="O10" s="428"/>
      <c r="P10" s="429"/>
      <c r="Q10" s="430"/>
    </row>
    <row r="11" spans="1:17" x14ac:dyDescent="0.25">
      <c r="A11" s="417"/>
      <c r="B11" s="418"/>
      <c r="C11" s="419"/>
      <c r="D11" s="420"/>
      <c r="E11" s="421"/>
      <c r="F11" s="421"/>
      <c r="G11" s="423"/>
      <c r="H11" s="423"/>
      <c r="I11" s="424"/>
      <c r="J11" s="417"/>
      <c r="K11" s="425"/>
      <c r="L11" s="426"/>
      <c r="M11" s="427"/>
      <c r="N11" s="426"/>
      <c r="O11" s="428"/>
      <c r="P11" s="429"/>
      <c r="Q11" s="430"/>
    </row>
    <row r="12" spans="1:17" x14ac:dyDescent="0.25">
      <c r="A12" s="417"/>
      <c r="B12" s="418"/>
      <c r="C12" s="419"/>
      <c r="D12" s="420"/>
      <c r="E12" s="421"/>
      <c r="F12" s="421"/>
      <c r="G12" s="423"/>
      <c r="H12" s="423"/>
      <c r="I12" s="424"/>
      <c r="J12" s="417"/>
      <c r="K12" s="425"/>
      <c r="L12" s="426"/>
      <c r="M12" s="427"/>
      <c r="N12" s="426"/>
      <c r="O12" s="428"/>
      <c r="P12" s="429"/>
      <c r="Q12" s="430"/>
    </row>
    <row r="13" spans="1:17" x14ac:dyDescent="0.25">
      <c r="A13" s="417"/>
      <c r="B13" s="418"/>
      <c r="C13" s="419"/>
      <c r="D13" s="420"/>
      <c r="E13" s="421"/>
      <c r="F13" s="421"/>
      <c r="G13" s="423"/>
      <c r="H13" s="423"/>
      <c r="I13" s="424"/>
      <c r="J13" s="417"/>
      <c r="K13" s="425"/>
      <c r="L13" s="426"/>
      <c r="M13" s="427"/>
      <c r="N13" s="426"/>
      <c r="O13" s="428"/>
      <c r="P13" s="429"/>
      <c r="Q13" s="430"/>
    </row>
    <row r="14" spans="1:17" x14ac:dyDescent="0.25">
      <c r="A14" s="417"/>
      <c r="B14" s="418"/>
      <c r="C14" s="419"/>
      <c r="D14" s="420"/>
      <c r="E14" s="421"/>
      <c r="F14" s="421"/>
      <c r="G14" s="423"/>
      <c r="H14" s="423"/>
      <c r="I14" s="424"/>
      <c r="J14" s="417"/>
      <c r="K14" s="425"/>
      <c r="L14" s="426"/>
      <c r="M14" s="427"/>
      <c r="N14" s="426"/>
      <c r="O14" s="428"/>
      <c r="P14" s="429"/>
      <c r="Q14" s="430"/>
    </row>
    <row r="15" spans="1:17" x14ac:dyDescent="0.25">
      <c r="A15" s="417"/>
      <c r="B15" s="418"/>
      <c r="C15" s="419"/>
      <c r="D15" s="420"/>
      <c r="E15" s="421"/>
      <c r="F15" s="421"/>
      <c r="G15" s="423"/>
      <c r="H15" s="423"/>
      <c r="I15" s="424"/>
      <c r="J15" s="417"/>
      <c r="K15" s="425"/>
      <c r="L15" s="426"/>
      <c r="M15" s="427"/>
      <c r="N15" s="426"/>
      <c r="O15" s="428"/>
      <c r="P15" s="429"/>
      <c r="Q15" s="430"/>
    </row>
    <row r="16" spans="1:17" x14ac:dyDescent="0.25">
      <c r="A16" s="417"/>
      <c r="B16" s="418"/>
      <c r="C16" s="419"/>
      <c r="D16" s="420"/>
      <c r="E16" s="421"/>
      <c r="F16" s="421"/>
      <c r="G16" s="423"/>
      <c r="H16" s="423"/>
      <c r="I16" s="424"/>
      <c r="J16" s="417"/>
      <c r="K16" s="425"/>
      <c r="L16" s="426"/>
      <c r="M16" s="427"/>
      <c r="N16" s="426"/>
      <c r="O16" s="428"/>
      <c r="P16" s="429"/>
      <c r="Q16" s="430"/>
    </row>
    <row r="17" spans="1:17" x14ac:dyDescent="0.25">
      <c r="A17" s="417"/>
      <c r="B17" s="418"/>
      <c r="C17" s="419"/>
      <c r="D17" s="420"/>
      <c r="E17" s="421"/>
      <c r="F17" s="421"/>
      <c r="G17" s="423"/>
      <c r="H17" s="423"/>
      <c r="I17" s="424"/>
      <c r="J17" s="417"/>
      <c r="K17" s="425"/>
      <c r="L17" s="426"/>
      <c r="M17" s="427"/>
      <c r="N17" s="426"/>
      <c r="O17" s="428"/>
      <c r="P17" s="429"/>
      <c r="Q17" s="430"/>
    </row>
    <row r="18" spans="1:17" x14ac:dyDescent="0.25">
      <c r="A18" s="417"/>
      <c r="B18" s="418"/>
      <c r="C18" s="419"/>
      <c r="D18" s="420"/>
      <c r="E18" s="965" t="s">
        <v>267</v>
      </c>
      <c r="F18" s="966"/>
      <c r="G18" s="966"/>
      <c r="H18" s="966"/>
      <c r="I18" s="966"/>
      <c r="J18" s="966"/>
      <c r="K18" s="966"/>
      <c r="L18" s="966"/>
      <c r="M18" s="966"/>
      <c r="N18" s="967"/>
      <c r="O18" s="428"/>
      <c r="P18" s="429"/>
      <c r="Q18" s="430"/>
    </row>
    <row r="19" spans="1:17" x14ac:dyDescent="0.25">
      <c r="A19" s="417"/>
      <c r="B19" s="418"/>
      <c r="C19" s="419"/>
      <c r="D19" s="420"/>
      <c r="E19" s="968"/>
      <c r="F19" s="969"/>
      <c r="G19" s="969"/>
      <c r="H19" s="969"/>
      <c r="I19" s="969"/>
      <c r="J19" s="969"/>
      <c r="K19" s="969"/>
      <c r="L19" s="969"/>
      <c r="M19" s="969"/>
      <c r="N19" s="970"/>
      <c r="O19" s="428"/>
      <c r="P19" s="429"/>
      <c r="Q19" s="430"/>
    </row>
    <row r="20" spans="1:17" x14ac:dyDescent="0.25">
      <c r="A20" s="417"/>
      <c r="B20" s="418"/>
      <c r="C20" s="419"/>
      <c r="D20" s="420"/>
      <c r="E20" s="968"/>
      <c r="F20" s="969"/>
      <c r="G20" s="969"/>
      <c r="H20" s="969"/>
      <c r="I20" s="969"/>
      <c r="J20" s="969"/>
      <c r="K20" s="969"/>
      <c r="L20" s="969"/>
      <c r="M20" s="969"/>
      <c r="N20" s="970"/>
      <c r="O20" s="428"/>
      <c r="P20" s="429"/>
      <c r="Q20" s="430"/>
    </row>
    <row r="21" spans="1:17" x14ac:dyDescent="0.25">
      <c r="A21" s="417"/>
      <c r="B21" s="418"/>
      <c r="C21" s="419"/>
      <c r="D21" s="420"/>
      <c r="E21" s="968"/>
      <c r="F21" s="969"/>
      <c r="G21" s="969"/>
      <c r="H21" s="969"/>
      <c r="I21" s="969"/>
      <c r="J21" s="969"/>
      <c r="K21" s="969"/>
      <c r="L21" s="969"/>
      <c r="M21" s="969"/>
      <c r="N21" s="970"/>
      <c r="O21" s="428"/>
      <c r="P21" s="429"/>
      <c r="Q21" s="430"/>
    </row>
    <row r="22" spans="1:17" x14ac:dyDescent="0.25">
      <c r="A22" s="417"/>
      <c r="B22" s="418"/>
      <c r="C22" s="419"/>
      <c r="D22" s="420"/>
      <c r="E22" s="968"/>
      <c r="F22" s="969"/>
      <c r="G22" s="969"/>
      <c r="H22" s="969"/>
      <c r="I22" s="969"/>
      <c r="J22" s="969"/>
      <c r="K22" s="969"/>
      <c r="L22" s="969"/>
      <c r="M22" s="969"/>
      <c r="N22" s="970"/>
      <c r="O22" s="428"/>
      <c r="P22" s="429"/>
      <c r="Q22" s="430"/>
    </row>
    <row r="23" spans="1:17" x14ac:dyDescent="0.25">
      <c r="A23" s="417"/>
      <c r="B23" s="418"/>
      <c r="C23" s="419"/>
      <c r="D23" s="420"/>
      <c r="E23" s="968"/>
      <c r="F23" s="969"/>
      <c r="G23" s="969"/>
      <c r="H23" s="969"/>
      <c r="I23" s="969"/>
      <c r="J23" s="969"/>
      <c r="K23" s="969"/>
      <c r="L23" s="969"/>
      <c r="M23" s="969"/>
      <c r="N23" s="970"/>
      <c r="O23" s="428"/>
      <c r="P23" s="429"/>
      <c r="Q23" s="430"/>
    </row>
    <row r="24" spans="1:17" x14ac:dyDescent="0.25">
      <c r="A24" s="417"/>
      <c r="B24" s="418"/>
      <c r="C24" s="419"/>
      <c r="D24" s="420"/>
      <c r="E24" s="968"/>
      <c r="F24" s="969"/>
      <c r="G24" s="969"/>
      <c r="H24" s="969"/>
      <c r="I24" s="969"/>
      <c r="J24" s="969"/>
      <c r="K24" s="969"/>
      <c r="L24" s="969"/>
      <c r="M24" s="969"/>
      <c r="N24" s="970"/>
      <c r="O24" s="428"/>
      <c r="P24" s="429"/>
      <c r="Q24" s="430"/>
    </row>
    <row r="25" spans="1:17" x14ac:dyDescent="0.25">
      <c r="A25" s="417"/>
      <c r="B25" s="418"/>
      <c r="C25" s="419"/>
      <c r="D25" s="420"/>
      <c r="E25" s="968"/>
      <c r="F25" s="969"/>
      <c r="G25" s="969"/>
      <c r="H25" s="969"/>
      <c r="I25" s="969"/>
      <c r="J25" s="969"/>
      <c r="K25" s="969"/>
      <c r="L25" s="969"/>
      <c r="M25" s="969"/>
      <c r="N25" s="970"/>
      <c r="O25" s="428"/>
      <c r="P25" s="429"/>
      <c r="Q25" s="430"/>
    </row>
    <row r="26" spans="1:17" x14ac:dyDescent="0.25">
      <c r="A26" s="417"/>
      <c r="B26" s="418"/>
      <c r="C26" s="419"/>
      <c r="D26" s="420"/>
      <c r="E26" s="968"/>
      <c r="F26" s="969"/>
      <c r="G26" s="969"/>
      <c r="H26" s="969"/>
      <c r="I26" s="969"/>
      <c r="J26" s="969"/>
      <c r="K26" s="969"/>
      <c r="L26" s="969"/>
      <c r="M26" s="969"/>
      <c r="N26" s="970"/>
      <c r="O26" s="428"/>
      <c r="P26" s="429"/>
      <c r="Q26" s="430"/>
    </row>
    <row r="27" spans="1:17" x14ac:dyDescent="0.25">
      <c r="A27" s="417"/>
      <c r="B27" s="418"/>
      <c r="C27" s="419"/>
      <c r="D27" s="420"/>
      <c r="E27" s="968"/>
      <c r="F27" s="969"/>
      <c r="G27" s="969"/>
      <c r="H27" s="969"/>
      <c r="I27" s="969"/>
      <c r="J27" s="969"/>
      <c r="K27" s="969"/>
      <c r="L27" s="969"/>
      <c r="M27" s="969"/>
      <c r="N27" s="970"/>
      <c r="O27" s="428"/>
      <c r="P27" s="429"/>
      <c r="Q27" s="430"/>
    </row>
    <row r="28" spans="1:17" x14ac:dyDescent="0.25">
      <c r="A28" s="417"/>
      <c r="B28" s="418"/>
      <c r="C28" s="419"/>
      <c r="D28" s="420"/>
      <c r="E28" s="968"/>
      <c r="F28" s="969"/>
      <c r="G28" s="969"/>
      <c r="H28" s="969"/>
      <c r="I28" s="969"/>
      <c r="J28" s="969"/>
      <c r="K28" s="969"/>
      <c r="L28" s="969"/>
      <c r="M28" s="969"/>
      <c r="N28" s="970"/>
      <c r="O28" s="428"/>
      <c r="P28" s="429"/>
      <c r="Q28" s="430"/>
    </row>
    <row r="29" spans="1:17" x14ac:dyDescent="0.25">
      <c r="A29" s="417"/>
      <c r="B29" s="418"/>
      <c r="C29" s="419"/>
      <c r="D29" s="420"/>
      <c r="E29" s="968"/>
      <c r="F29" s="969"/>
      <c r="G29" s="969"/>
      <c r="H29" s="969"/>
      <c r="I29" s="969"/>
      <c r="J29" s="969"/>
      <c r="K29" s="969"/>
      <c r="L29" s="969"/>
      <c r="M29" s="969"/>
      <c r="N29" s="970"/>
      <c r="O29" s="428"/>
      <c r="P29" s="429"/>
      <c r="Q29" s="430"/>
    </row>
    <row r="30" spans="1:17" x14ac:dyDescent="0.25">
      <c r="A30" s="417"/>
      <c r="B30" s="418"/>
      <c r="C30" s="419"/>
      <c r="D30" s="420"/>
      <c r="E30" s="968"/>
      <c r="F30" s="969"/>
      <c r="G30" s="969"/>
      <c r="H30" s="969"/>
      <c r="I30" s="969"/>
      <c r="J30" s="969"/>
      <c r="K30" s="969"/>
      <c r="L30" s="969"/>
      <c r="M30" s="969"/>
      <c r="N30" s="970"/>
      <c r="O30" s="428"/>
      <c r="P30" s="429"/>
      <c r="Q30" s="430"/>
    </row>
    <row r="31" spans="1:17" x14ac:dyDescent="0.25">
      <c r="A31" s="417"/>
      <c r="B31" s="418"/>
      <c r="C31" s="419"/>
      <c r="D31" s="420"/>
      <c r="E31" s="971"/>
      <c r="F31" s="972"/>
      <c r="G31" s="972"/>
      <c r="H31" s="972"/>
      <c r="I31" s="972"/>
      <c r="J31" s="972"/>
      <c r="K31" s="972"/>
      <c r="L31" s="972"/>
      <c r="M31" s="972"/>
      <c r="N31" s="973"/>
      <c r="O31" s="428"/>
      <c r="P31" s="429"/>
      <c r="Q31" s="430"/>
    </row>
    <row r="32" spans="1:17" x14ac:dyDescent="0.25">
      <c r="A32" s="417"/>
      <c r="B32" s="418"/>
      <c r="C32" s="419"/>
      <c r="D32" s="431"/>
      <c r="E32" s="432"/>
      <c r="F32" s="432"/>
      <c r="G32" s="433"/>
      <c r="H32" s="433"/>
      <c r="I32" s="424"/>
      <c r="J32" s="426"/>
      <c r="K32" s="425"/>
      <c r="L32" s="428"/>
      <c r="M32" s="434"/>
      <c r="N32" s="426"/>
      <c r="O32" s="428"/>
      <c r="P32" s="429"/>
      <c r="Q32" s="430"/>
    </row>
    <row r="33" spans="1:17" x14ac:dyDescent="0.25">
      <c r="A33" s="417"/>
      <c r="B33" s="418"/>
      <c r="C33" s="419"/>
      <c r="D33" s="431"/>
      <c r="E33" s="432"/>
      <c r="F33" s="432"/>
      <c r="G33" s="423"/>
      <c r="H33" s="423"/>
      <c r="I33" s="424"/>
      <c r="J33" s="426"/>
      <c r="K33" s="425"/>
      <c r="L33" s="428"/>
      <c r="M33" s="434"/>
      <c r="N33" s="426"/>
      <c r="O33" s="428"/>
      <c r="P33" s="429"/>
      <c r="Q33" s="430"/>
    </row>
    <row r="34" spans="1:17" x14ac:dyDescent="0.25">
      <c r="A34" s="424"/>
      <c r="B34" s="418"/>
      <c r="C34" s="419"/>
      <c r="D34" s="431"/>
      <c r="E34" s="435"/>
      <c r="F34" s="435"/>
      <c r="G34" s="423"/>
      <c r="H34" s="423"/>
      <c r="I34" s="424"/>
      <c r="J34" s="436"/>
      <c r="K34" s="437"/>
      <c r="L34" s="429"/>
      <c r="M34" s="430"/>
      <c r="N34" s="436"/>
      <c r="O34" s="429"/>
      <c r="P34" s="429"/>
      <c r="Q34" s="430"/>
    </row>
    <row r="35" spans="1:17" x14ac:dyDescent="0.25">
      <c r="A35" s="424"/>
      <c r="B35" s="418"/>
      <c r="C35" s="419"/>
      <c r="D35" s="431"/>
      <c r="E35" s="435"/>
      <c r="F35" s="435"/>
      <c r="G35" s="438"/>
      <c r="H35" s="438"/>
      <c r="I35" s="424"/>
      <c r="J35" s="436"/>
      <c r="K35" s="437"/>
      <c r="L35" s="429"/>
      <c r="M35" s="430"/>
      <c r="N35" s="436"/>
      <c r="O35" s="429"/>
      <c r="P35" s="429"/>
      <c r="Q35" s="430"/>
    </row>
    <row r="36" spans="1:17" x14ac:dyDescent="0.25">
      <c r="A36" s="424"/>
      <c r="B36" s="418"/>
      <c r="C36" s="419"/>
      <c r="D36" s="431"/>
      <c r="E36" s="435"/>
      <c r="F36" s="435"/>
      <c r="G36" s="438"/>
      <c r="H36" s="438"/>
      <c r="I36" s="424"/>
      <c r="J36" s="436"/>
      <c r="K36" s="439"/>
      <c r="L36" s="429"/>
      <c r="M36" s="430"/>
      <c r="N36" s="429"/>
      <c r="O36" s="429"/>
      <c r="P36" s="429"/>
      <c r="Q36" s="430"/>
    </row>
    <row r="37" spans="1:17" x14ac:dyDescent="0.25">
      <c r="A37" s="429"/>
      <c r="B37" s="429"/>
      <c r="C37" s="429"/>
      <c r="D37" s="440"/>
      <c r="E37" s="441"/>
      <c r="F37" s="441"/>
      <c r="G37" s="441"/>
      <c r="H37" s="441"/>
      <c r="I37" s="429"/>
      <c r="J37" s="429"/>
      <c r="K37" s="437"/>
      <c r="L37" s="429"/>
      <c r="M37" s="430"/>
      <c r="N37" s="429"/>
      <c r="O37" s="429"/>
      <c r="P37" s="429"/>
      <c r="Q37" s="430"/>
    </row>
    <row r="38" spans="1:17" x14ac:dyDescent="0.25">
      <c r="A38" s="429"/>
      <c r="B38" s="429"/>
      <c r="C38" s="429"/>
      <c r="D38" s="440"/>
      <c r="E38" s="441"/>
      <c r="F38" s="441"/>
      <c r="G38" s="441"/>
      <c r="H38" s="441"/>
      <c r="I38" s="429"/>
      <c r="J38" s="429"/>
      <c r="K38" s="437"/>
      <c r="L38" s="429"/>
      <c r="M38" s="430"/>
      <c r="N38" s="429"/>
      <c r="O38" s="429"/>
      <c r="P38" s="429"/>
      <c r="Q38" s="430"/>
    </row>
    <row r="39" spans="1:17" ht="14.25" thickBot="1" x14ac:dyDescent="0.3">
      <c r="A39" s="442"/>
      <c r="B39" s="442"/>
      <c r="C39" s="442"/>
      <c r="D39" s="443"/>
      <c r="E39" s="444"/>
      <c r="F39" s="444"/>
      <c r="G39" s="444"/>
      <c r="H39" s="444"/>
      <c r="I39" s="442"/>
      <c r="J39" s="442"/>
      <c r="K39" s="445"/>
      <c r="L39" s="442"/>
      <c r="M39" s="446"/>
      <c r="N39" s="442"/>
      <c r="O39" s="442"/>
      <c r="P39" s="442"/>
      <c r="Q39" s="447"/>
    </row>
    <row r="40" spans="1:17" ht="5.25" customHeight="1" thickBot="1" x14ac:dyDescent="0.3">
      <c r="A40" s="448"/>
      <c r="B40" s="449"/>
      <c r="C40" s="449"/>
      <c r="D40" s="449"/>
      <c r="E40" s="449"/>
      <c r="F40" s="449"/>
      <c r="G40" s="449"/>
      <c r="H40" s="449"/>
      <c r="I40" s="449"/>
      <c r="J40" s="140"/>
      <c r="K40" s="140"/>
      <c r="L40" s="140"/>
      <c r="M40" s="140"/>
      <c r="N40" s="140"/>
      <c r="O40" s="140"/>
      <c r="P40" s="140"/>
      <c r="Q40" s="140"/>
    </row>
    <row r="41" spans="1:17" ht="27.75" customHeight="1" thickBot="1" x14ac:dyDescent="0.3">
      <c r="A41" s="3"/>
      <c r="B41" s="3"/>
      <c r="C41" s="450"/>
      <c r="D41" s="450"/>
      <c r="E41" s="451"/>
      <c r="F41" s="451"/>
      <c r="G41" s="413"/>
      <c r="H41" s="413"/>
      <c r="I41" s="530" t="s">
        <v>268</v>
      </c>
      <c r="J41" s="452"/>
      <c r="K41" s="452"/>
      <c r="L41" s="453"/>
      <c r="M41" s="452"/>
      <c r="N41" s="453"/>
      <c r="O41" s="453"/>
      <c r="P41" s="453"/>
      <c r="Q41" s="454"/>
    </row>
    <row r="45" spans="1:17" ht="14.25" x14ac:dyDescent="0.3">
      <c r="A45" s="139"/>
    </row>
    <row r="49" spans="14:14" x14ac:dyDescent="0.25">
      <c r="N49" s="455"/>
    </row>
  </sheetData>
  <mergeCells count="21">
    <mergeCell ref="P5:P6"/>
    <mergeCell ref="A1:Q1"/>
    <mergeCell ref="A2:Q2"/>
    <mergeCell ref="M3:Q3"/>
    <mergeCell ref="A4:A6"/>
    <mergeCell ref="B4:B6"/>
    <mergeCell ref="C4:C6"/>
    <mergeCell ref="D4:D6"/>
    <mergeCell ref="E4:E6"/>
    <mergeCell ref="F4:F6"/>
    <mergeCell ref="Q5:Q6"/>
    <mergeCell ref="G4:I4"/>
    <mergeCell ref="J4:Q4"/>
    <mergeCell ref="G5:G6"/>
    <mergeCell ref="H5:H6"/>
    <mergeCell ref="I5:I6"/>
    <mergeCell ref="J5:J6"/>
    <mergeCell ref="K5:K6"/>
    <mergeCell ref="L5:M5"/>
    <mergeCell ref="E18:N31"/>
    <mergeCell ref="N5:O5"/>
  </mergeCells>
  <printOptions horizontalCentered="1"/>
  <pageMargins left="0.70866141732283472" right="0.43307086614173229" top="1.1811023622047245" bottom="0.9055118110236221" header="0.35433070866141736" footer="0.39370078740157483"/>
  <pageSetup paperSize="5" scale="60" orientation="landscape" horizontalDpi="1200" verticalDpi="1200" r:id="rId1"/>
  <headerFooter alignWithMargins="0">
    <oddHeader xml:space="preserve">&amp;C&amp;"Arial,Negrita"&amp;12
</oddHeader>
    <oddFooter>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67"/>
  <sheetViews>
    <sheetView showGridLines="0" topLeftCell="A34" zoomScaleNormal="50" zoomScaleSheetLayoutView="75" workbookViewId="0">
      <selection activeCell="A50" sqref="A50"/>
    </sheetView>
  </sheetViews>
  <sheetFormatPr baseColWidth="10" defaultColWidth="11.5703125" defaultRowHeight="13.5" x14ac:dyDescent="0.25"/>
  <cols>
    <col min="1" max="1" width="34.42578125" style="299" customWidth="1"/>
    <col min="2" max="2" width="27.28515625" style="299" customWidth="1"/>
    <col min="3" max="3" width="12.7109375" style="299" customWidth="1"/>
    <col min="4" max="4" width="13.7109375" style="299" customWidth="1"/>
    <col min="5" max="5" width="15.42578125" style="300" customWidth="1"/>
    <col min="6" max="6" width="9.42578125" style="299" customWidth="1"/>
    <col min="7" max="7" width="13.7109375" style="299" customWidth="1"/>
    <col min="8" max="8" width="14.140625" style="299" customWidth="1"/>
    <col min="9" max="9" width="13.28515625" style="299" customWidth="1"/>
    <col min="10" max="10" width="10.42578125" style="299" customWidth="1"/>
    <col min="11" max="11" width="11.7109375" style="299" bestFit="1" customWidth="1"/>
    <col min="12" max="12" width="11" style="299" bestFit="1" customWidth="1"/>
    <col min="13" max="16384" width="11.5703125" style="299"/>
  </cols>
  <sheetData>
    <row r="1" spans="1:12" ht="24.75" customHeight="1" x14ac:dyDescent="0.25">
      <c r="A1" s="986" t="s">
        <v>296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</row>
    <row r="2" spans="1:12" ht="29.25" customHeight="1" x14ac:dyDescent="0.25">
      <c r="A2" s="986" t="s">
        <v>149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</row>
    <row r="3" spans="1:12" ht="14.25" thickBot="1" x14ac:dyDescent="0.3"/>
    <row r="4" spans="1:12" ht="20.25" customHeight="1" x14ac:dyDescent="0.25">
      <c r="A4" s="987" t="s">
        <v>100</v>
      </c>
      <c r="B4" s="988"/>
      <c r="C4" s="531"/>
      <c r="D4" s="531"/>
      <c r="E4" s="531"/>
      <c r="F4" s="531"/>
      <c r="G4" s="531"/>
      <c r="H4" s="989" t="s">
        <v>354</v>
      </c>
      <c r="I4" s="989"/>
      <c r="J4" s="989"/>
      <c r="K4" s="989"/>
      <c r="L4" s="990"/>
    </row>
    <row r="5" spans="1:12" ht="18" customHeight="1" x14ac:dyDescent="0.25">
      <c r="A5" s="1000" t="s">
        <v>178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</row>
    <row r="6" spans="1:12" ht="8.25" customHeight="1" thickBot="1" x14ac:dyDescent="0.35">
      <c r="A6" s="117"/>
      <c r="B6" s="117"/>
      <c r="C6" s="117"/>
      <c r="D6" s="117"/>
      <c r="E6" s="118"/>
      <c r="F6" s="117"/>
      <c r="G6" s="117"/>
      <c r="H6" s="117"/>
      <c r="I6" s="117"/>
      <c r="J6" s="117"/>
      <c r="K6" s="117"/>
      <c r="L6" s="117"/>
    </row>
    <row r="7" spans="1:12" x14ac:dyDescent="0.25">
      <c r="A7" s="994" t="s">
        <v>150</v>
      </c>
      <c r="B7" s="991" t="s">
        <v>151</v>
      </c>
      <c r="C7" s="991" t="s">
        <v>152</v>
      </c>
      <c r="D7" s="991" t="s">
        <v>153</v>
      </c>
      <c r="E7" s="991" t="s">
        <v>154</v>
      </c>
      <c r="F7" s="991" t="s">
        <v>155</v>
      </c>
      <c r="G7" s="991" t="s">
        <v>156</v>
      </c>
      <c r="H7" s="991" t="s">
        <v>157</v>
      </c>
      <c r="I7" s="991" t="s">
        <v>158</v>
      </c>
      <c r="J7" s="991" t="s">
        <v>159</v>
      </c>
      <c r="K7" s="991" t="s">
        <v>160</v>
      </c>
      <c r="L7" s="998" t="s">
        <v>161</v>
      </c>
    </row>
    <row r="8" spans="1:12" ht="20.25" customHeight="1" thickBot="1" x14ac:dyDescent="0.3">
      <c r="A8" s="995"/>
      <c r="B8" s="992"/>
      <c r="C8" s="992"/>
      <c r="D8" s="992"/>
      <c r="E8" s="992"/>
      <c r="F8" s="992"/>
      <c r="G8" s="992"/>
      <c r="H8" s="992"/>
      <c r="I8" s="992"/>
      <c r="J8" s="993"/>
      <c r="K8" s="993"/>
      <c r="L8" s="999"/>
    </row>
    <row r="9" spans="1:12" ht="5.25" customHeight="1" thickBot="1" x14ac:dyDescent="0.3">
      <c r="C9" s="301"/>
      <c r="H9" s="302"/>
      <c r="L9" s="302"/>
    </row>
    <row r="10" spans="1:12" ht="15.75" customHeight="1" x14ac:dyDescent="0.25">
      <c r="A10" s="303" t="s">
        <v>309</v>
      </c>
      <c r="B10" s="304" t="s">
        <v>176</v>
      </c>
      <c r="C10" s="305" t="s">
        <v>162</v>
      </c>
      <c r="D10" s="306">
        <v>42436</v>
      </c>
      <c r="E10" s="307">
        <f>591.85*365/12</f>
        <v>18002.104166666668</v>
      </c>
      <c r="F10" s="308"/>
      <c r="G10" s="309">
        <f>591.85*55</f>
        <v>32551.75</v>
      </c>
      <c r="H10" s="310">
        <f>591.85*10*0.25</f>
        <v>1479.625</v>
      </c>
      <c r="I10" s="308"/>
      <c r="J10" s="308"/>
      <c r="K10" s="311">
        <v>2736.13</v>
      </c>
      <c r="L10" s="312"/>
    </row>
    <row r="11" spans="1:12" ht="19.5" customHeight="1" x14ac:dyDescent="0.25">
      <c r="A11" s="313" t="s">
        <v>322</v>
      </c>
      <c r="B11" s="314" t="s">
        <v>323</v>
      </c>
      <c r="C11" s="315" t="s">
        <v>169</v>
      </c>
      <c r="D11" s="316">
        <v>42552</v>
      </c>
      <c r="E11" s="317">
        <f>179.43*365/12</f>
        <v>5457.6625000000004</v>
      </c>
      <c r="F11" s="318"/>
      <c r="G11" s="319">
        <f>179.43*55</f>
        <v>9868.65</v>
      </c>
      <c r="H11" s="310">
        <f>179.43*8*0.25</f>
        <v>358.86</v>
      </c>
      <c r="I11" s="320"/>
      <c r="J11" s="318"/>
      <c r="K11" s="321">
        <v>88.31</v>
      </c>
      <c r="L11" s="322"/>
    </row>
    <row r="12" spans="1:12" s="300" customFormat="1" ht="19.5" customHeight="1" x14ac:dyDescent="0.25">
      <c r="A12" s="323" t="s">
        <v>172</v>
      </c>
      <c r="B12" s="324" t="s">
        <v>318</v>
      </c>
      <c r="C12" s="325" t="s">
        <v>169</v>
      </c>
      <c r="D12" s="316"/>
      <c r="E12" s="317">
        <f>174.2*365/12</f>
        <v>5298.583333333333</v>
      </c>
      <c r="F12" s="321"/>
      <c r="G12" s="326">
        <f>174.2*55</f>
        <v>9581</v>
      </c>
      <c r="H12" s="310">
        <f>174.2*6*0.25</f>
        <v>261.29999999999995</v>
      </c>
      <c r="I12" s="321"/>
      <c r="J12" s="326"/>
      <c r="K12" s="321">
        <v>40.76</v>
      </c>
      <c r="L12" s="322"/>
    </row>
    <row r="13" spans="1:12" s="300" customFormat="1" ht="19.5" customHeight="1" x14ac:dyDescent="0.25">
      <c r="A13" s="327" t="s">
        <v>355</v>
      </c>
      <c r="B13" s="328" t="s">
        <v>171</v>
      </c>
      <c r="C13" s="329" t="s">
        <v>169</v>
      </c>
      <c r="D13" s="330">
        <v>42901</v>
      </c>
      <c r="E13" s="331">
        <f>194.02*365/12</f>
        <v>5901.4416666666666</v>
      </c>
      <c r="F13" s="332"/>
      <c r="G13" s="333">
        <f>194.02*55</f>
        <v>10671.1</v>
      </c>
      <c r="H13" s="333">
        <f>194.02*6*0.25</f>
        <v>291.03000000000003</v>
      </c>
      <c r="I13" s="334"/>
      <c r="J13" s="335"/>
      <c r="K13" s="336">
        <v>136.59</v>
      </c>
      <c r="L13" s="322"/>
    </row>
    <row r="14" spans="1:12" s="300" customFormat="1" ht="19.5" customHeight="1" x14ac:dyDescent="0.25">
      <c r="A14" s="337" t="s">
        <v>170</v>
      </c>
      <c r="B14" s="338" t="s">
        <v>324</v>
      </c>
      <c r="C14" s="329" t="s">
        <v>169</v>
      </c>
      <c r="D14" s="339">
        <v>39326</v>
      </c>
      <c r="E14" s="340">
        <f>221.39*365/12</f>
        <v>6733.9458333333323</v>
      </c>
      <c r="F14" s="332"/>
      <c r="G14" s="341">
        <f>221.39*55</f>
        <v>12176.449999999999</v>
      </c>
      <c r="H14" s="333">
        <f>221.39*16*0.25</f>
        <v>885.56</v>
      </c>
      <c r="I14" s="334"/>
      <c r="J14" s="335"/>
      <c r="K14" s="342">
        <v>268.26</v>
      </c>
      <c r="L14" s="322"/>
    </row>
    <row r="15" spans="1:12" s="300" customFormat="1" ht="19.5" customHeight="1" x14ac:dyDescent="0.25">
      <c r="A15" s="337" t="s">
        <v>173</v>
      </c>
      <c r="B15" s="328" t="s">
        <v>324</v>
      </c>
      <c r="C15" s="329" t="s">
        <v>169</v>
      </c>
      <c r="D15" s="339">
        <v>38764</v>
      </c>
      <c r="E15" s="340">
        <f>221.39*365/12</f>
        <v>6733.9458333333323</v>
      </c>
      <c r="F15" s="332"/>
      <c r="G15" s="341">
        <f>221.39*55</f>
        <v>12176.449999999999</v>
      </c>
      <c r="H15" s="333">
        <f>221.39*16*0.25</f>
        <v>885.56</v>
      </c>
      <c r="I15" s="334"/>
      <c r="J15" s="335"/>
      <c r="K15" s="336">
        <v>268.26</v>
      </c>
      <c r="L15" s="322"/>
    </row>
    <row r="16" spans="1:12" s="300" customFormat="1" ht="19.5" customHeight="1" x14ac:dyDescent="0.25">
      <c r="A16" s="337" t="s">
        <v>174</v>
      </c>
      <c r="B16" s="328" t="s">
        <v>325</v>
      </c>
      <c r="C16" s="343" t="s">
        <v>169</v>
      </c>
      <c r="D16" s="330">
        <v>40875</v>
      </c>
      <c r="E16" s="340">
        <f>194.02*365/12</f>
        <v>5901.4416666666666</v>
      </c>
      <c r="F16" s="332"/>
      <c r="G16" s="341">
        <f>194.02*55</f>
        <v>10671.1</v>
      </c>
      <c r="H16" s="310">
        <f>194.02*14*0.25</f>
        <v>679.07</v>
      </c>
      <c r="I16" s="321"/>
      <c r="J16" s="326"/>
      <c r="K16" s="342">
        <v>136.59</v>
      </c>
      <c r="L16" s="322"/>
    </row>
    <row r="17" spans="1:12" s="300" customFormat="1" ht="19.5" customHeight="1" x14ac:dyDescent="0.25">
      <c r="A17" s="337" t="s">
        <v>405</v>
      </c>
      <c r="B17" s="328" t="s">
        <v>325</v>
      </c>
      <c r="C17" s="329" t="s">
        <v>169</v>
      </c>
      <c r="D17" s="330">
        <v>43102</v>
      </c>
      <c r="E17" s="331">
        <f>194.02*365/12</f>
        <v>5901.4416666666666</v>
      </c>
      <c r="F17" s="332"/>
      <c r="G17" s="333">
        <f>194.02*55</f>
        <v>10671.1</v>
      </c>
      <c r="H17" s="310"/>
      <c r="I17" s="334"/>
      <c r="J17" s="335"/>
      <c r="K17" s="336">
        <f>K18</f>
        <v>136.59</v>
      </c>
      <c r="L17" s="322"/>
    </row>
    <row r="18" spans="1:12" s="300" customFormat="1" ht="19.5" customHeight="1" x14ac:dyDescent="0.25">
      <c r="A18" s="337" t="s">
        <v>404</v>
      </c>
      <c r="B18" s="328" t="s">
        <v>325</v>
      </c>
      <c r="C18" s="329" t="s">
        <v>169</v>
      </c>
      <c r="D18" s="330">
        <v>43102</v>
      </c>
      <c r="E18" s="331">
        <f>E13</f>
        <v>5901.4416666666666</v>
      </c>
      <c r="F18" s="332"/>
      <c r="G18" s="333">
        <f>G13</f>
        <v>10671.1</v>
      </c>
      <c r="H18" s="310"/>
      <c r="I18" s="334"/>
      <c r="J18" s="335"/>
      <c r="K18" s="336">
        <f>K13</f>
        <v>136.59</v>
      </c>
      <c r="L18" s="322"/>
    </row>
    <row r="19" spans="1:12" s="300" customFormat="1" ht="19.5" customHeight="1" x14ac:dyDescent="0.25">
      <c r="A19" s="323" t="s">
        <v>172</v>
      </c>
      <c r="B19" s="344" t="s">
        <v>177</v>
      </c>
      <c r="C19" s="325" t="s">
        <v>192</v>
      </c>
      <c r="D19" s="316"/>
      <c r="E19" s="317">
        <v>4000</v>
      </c>
      <c r="F19" s="321"/>
      <c r="G19" s="326">
        <v>2000</v>
      </c>
      <c r="H19" s="326">
        <v>0</v>
      </c>
      <c r="I19" s="321"/>
      <c r="J19" s="326"/>
      <c r="K19" s="345">
        <v>0</v>
      </c>
      <c r="L19" s="322"/>
    </row>
    <row r="20" spans="1:12" s="300" customFormat="1" ht="19.5" customHeight="1" x14ac:dyDescent="0.25">
      <c r="A20" s="337" t="s">
        <v>356</v>
      </c>
      <c r="B20" s="346" t="s">
        <v>310</v>
      </c>
      <c r="C20" s="329" t="s">
        <v>169</v>
      </c>
      <c r="D20" s="339">
        <v>42748</v>
      </c>
      <c r="E20" s="331">
        <f>114*365/12</f>
        <v>3467.5</v>
      </c>
      <c r="F20" s="334"/>
      <c r="G20" s="333">
        <f>114*55</f>
        <v>6270</v>
      </c>
      <c r="H20" s="310">
        <f>114*6*0.25</f>
        <v>171</v>
      </c>
      <c r="I20" s="334">
        <v>206.93</v>
      </c>
      <c r="J20" s="332"/>
      <c r="K20" s="347"/>
      <c r="L20" s="322"/>
    </row>
    <row r="21" spans="1:12" ht="19.5" customHeight="1" x14ac:dyDescent="0.25">
      <c r="A21" s="348" t="s">
        <v>172</v>
      </c>
      <c r="B21" s="349" t="s">
        <v>321</v>
      </c>
      <c r="C21" s="350" t="s">
        <v>192</v>
      </c>
      <c r="D21" s="351"/>
      <c r="E21" s="352">
        <v>4536</v>
      </c>
      <c r="F21" s="353"/>
      <c r="G21" s="354"/>
      <c r="H21" s="355"/>
      <c r="I21" s="356"/>
      <c r="J21" s="357"/>
      <c r="K21" s="358"/>
      <c r="L21" s="359"/>
    </row>
    <row r="22" spans="1:12" ht="19.5" customHeight="1" x14ac:dyDescent="0.25">
      <c r="A22" s="348" t="s">
        <v>172</v>
      </c>
      <c r="B22" s="349" t="s">
        <v>321</v>
      </c>
      <c r="C22" s="350" t="s">
        <v>192</v>
      </c>
      <c r="D22" s="351"/>
      <c r="E22" s="352">
        <v>4536</v>
      </c>
      <c r="F22" s="353"/>
      <c r="G22" s="354"/>
      <c r="H22" s="355"/>
      <c r="I22" s="356"/>
      <c r="J22" s="357"/>
      <c r="K22" s="358"/>
      <c r="L22" s="359"/>
    </row>
    <row r="23" spans="1:12" ht="19.5" customHeight="1" x14ac:dyDescent="0.25">
      <c r="A23" s="348" t="s">
        <v>172</v>
      </c>
      <c r="B23" s="349" t="s">
        <v>321</v>
      </c>
      <c r="C23" s="350" t="s">
        <v>192</v>
      </c>
      <c r="D23" s="351"/>
      <c r="E23" s="352">
        <v>4536</v>
      </c>
      <c r="F23" s="353"/>
      <c r="G23" s="354"/>
      <c r="H23" s="355"/>
      <c r="I23" s="356"/>
      <c r="J23" s="357"/>
      <c r="K23" s="358"/>
      <c r="L23" s="359"/>
    </row>
    <row r="24" spans="1:12" ht="14.25" thickBot="1" x14ac:dyDescent="0.3">
      <c r="A24" s="360"/>
      <c r="B24" s="361"/>
      <c r="C24" s="362"/>
      <c r="D24" s="361"/>
      <c r="E24" s="363"/>
      <c r="F24" s="361"/>
      <c r="G24" s="361"/>
      <c r="H24" s="361"/>
      <c r="I24" s="361"/>
      <c r="J24" s="361"/>
      <c r="K24" s="361"/>
      <c r="L24" s="364"/>
    </row>
    <row r="25" spans="1:12" ht="14.25" thickBot="1" x14ac:dyDescent="0.3">
      <c r="A25" s="365"/>
      <c r="B25" s="365"/>
      <c r="C25" s="366"/>
      <c r="D25" s="302"/>
      <c r="E25" s="367"/>
      <c r="F25" s="302"/>
      <c r="G25" s="302"/>
      <c r="H25" s="302"/>
      <c r="I25" s="302"/>
      <c r="J25" s="302"/>
      <c r="K25" s="302"/>
      <c r="L25" s="302"/>
    </row>
    <row r="26" spans="1:12" ht="26.25" thickBot="1" x14ac:dyDescent="0.3">
      <c r="A26" s="368"/>
      <c r="B26" s="368"/>
      <c r="C26" s="369"/>
      <c r="D26" s="532" t="s">
        <v>163</v>
      </c>
      <c r="E26" s="370">
        <f>SUM(E10:E25)</f>
        <v>86907.508333333331</v>
      </c>
      <c r="F26" s="371"/>
      <c r="G26" s="371">
        <f t="shared" ref="G26:L26" si="0">SUM(G10:G25)</f>
        <v>127308.70000000001</v>
      </c>
      <c r="H26" s="371">
        <f t="shared" si="0"/>
        <v>5012.0049999999992</v>
      </c>
      <c r="I26" s="371">
        <f t="shared" si="0"/>
        <v>206.93</v>
      </c>
      <c r="J26" s="371">
        <f t="shared" si="0"/>
        <v>0</v>
      </c>
      <c r="K26" s="371">
        <f t="shared" si="0"/>
        <v>3948.0800000000008</v>
      </c>
      <c r="L26" s="372">
        <f t="shared" si="0"/>
        <v>0</v>
      </c>
    </row>
    <row r="27" spans="1:12" ht="26.25" thickBot="1" x14ac:dyDescent="0.3">
      <c r="A27" s="373" t="s">
        <v>164</v>
      </c>
      <c r="D27" s="533" t="s">
        <v>165</v>
      </c>
      <c r="E27" s="374">
        <f>E26*12</f>
        <v>1042890.1</v>
      </c>
      <c r="F27" s="375">
        <f>+F10*365</f>
        <v>0</v>
      </c>
      <c r="G27" s="375">
        <f>G26</f>
        <v>127308.70000000001</v>
      </c>
      <c r="H27" s="375">
        <f>H26</f>
        <v>5012.0049999999992</v>
      </c>
      <c r="I27" s="371">
        <f>I26*12</f>
        <v>2483.16</v>
      </c>
      <c r="J27" s="375">
        <f>+J10*365</f>
        <v>0</v>
      </c>
      <c r="K27" s="375">
        <f>+K26*12</f>
        <v>47376.960000000006</v>
      </c>
      <c r="L27" s="376"/>
    </row>
    <row r="28" spans="1:12" x14ac:dyDescent="0.25">
      <c r="A28" s="373" t="s">
        <v>166</v>
      </c>
    </row>
    <row r="29" spans="1:12" x14ac:dyDescent="0.25">
      <c r="A29" s="373" t="s">
        <v>167</v>
      </c>
    </row>
    <row r="30" spans="1:12" x14ac:dyDescent="0.25">
      <c r="A30" s="373" t="s">
        <v>168</v>
      </c>
      <c r="E30" s="577"/>
    </row>
    <row r="31" spans="1:12" x14ac:dyDescent="0.25">
      <c r="A31" s="373" t="s">
        <v>175</v>
      </c>
      <c r="E31" s="578"/>
    </row>
    <row r="37" spans="1:12" ht="25.5" customHeight="1" x14ac:dyDescent="0.25">
      <c r="A37" s="373"/>
    </row>
    <row r="38" spans="1:12" ht="15" customHeight="1" x14ac:dyDescent="0.25">
      <c r="A38" s="986" t="s">
        <v>296</v>
      </c>
      <c r="B38" s="986"/>
      <c r="C38" s="986"/>
      <c r="D38" s="986"/>
      <c r="E38" s="986"/>
      <c r="F38" s="986"/>
      <c r="G38" s="986"/>
      <c r="H38" s="986"/>
      <c r="I38" s="986"/>
      <c r="J38" s="986"/>
      <c r="K38" s="986"/>
      <c r="L38" s="986"/>
    </row>
    <row r="39" spans="1:12" ht="18" x14ac:dyDescent="0.25">
      <c r="A39" s="986" t="s">
        <v>297</v>
      </c>
      <c r="B39" s="986"/>
      <c r="C39" s="986"/>
      <c r="D39" s="986"/>
      <c r="E39" s="986"/>
      <c r="F39" s="986"/>
      <c r="G39" s="986"/>
      <c r="H39" s="986"/>
      <c r="I39" s="986"/>
      <c r="J39" s="986"/>
      <c r="K39" s="986"/>
      <c r="L39" s="986"/>
    </row>
    <row r="41" spans="1:12" ht="5.25" customHeight="1" thickBot="1" x14ac:dyDescent="0.3">
      <c r="A41" s="377"/>
    </row>
    <row r="42" spans="1:12" ht="15" x14ac:dyDescent="0.25">
      <c r="A42" s="987" t="s">
        <v>100</v>
      </c>
      <c r="B42" s="988"/>
      <c r="C42" s="531"/>
      <c r="D42" s="531"/>
      <c r="E42" s="531"/>
      <c r="F42" s="531"/>
      <c r="G42" s="531"/>
      <c r="H42" s="989" t="s">
        <v>354</v>
      </c>
      <c r="I42" s="989"/>
      <c r="J42" s="989"/>
      <c r="K42" s="989"/>
      <c r="L42" s="990"/>
    </row>
    <row r="43" spans="1:12" ht="15.75" thickBot="1" x14ac:dyDescent="0.3">
      <c r="A43" s="996"/>
      <c r="B43" s="997"/>
      <c r="C43" s="997"/>
      <c r="D43" s="997"/>
      <c r="E43" s="534"/>
      <c r="F43" s="534"/>
      <c r="G43" s="534"/>
      <c r="H43" s="534"/>
      <c r="I43" s="534"/>
      <c r="J43" s="534"/>
      <c r="K43" s="534"/>
      <c r="L43" s="535"/>
    </row>
    <row r="44" spans="1:12" ht="16.5" thickBot="1" x14ac:dyDescent="0.35">
      <c r="A44" s="117"/>
      <c r="B44" s="117"/>
      <c r="C44" s="117"/>
      <c r="D44" s="117"/>
      <c r="E44" s="118"/>
      <c r="F44" s="117"/>
      <c r="G44" s="117"/>
      <c r="H44" s="117"/>
      <c r="I44" s="117"/>
      <c r="J44" s="117"/>
      <c r="K44" s="117"/>
      <c r="L44" s="117"/>
    </row>
    <row r="45" spans="1:12" x14ac:dyDescent="0.25">
      <c r="A45" s="994" t="s">
        <v>150</v>
      </c>
      <c r="B45" s="991" t="s">
        <v>151</v>
      </c>
      <c r="C45" s="991" t="s">
        <v>152</v>
      </c>
      <c r="D45" s="991" t="s">
        <v>153</v>
      </c>
      <c r="E45" s="991" t="s">
        <v>154</v>
      </c>
      <c r="F45" s="991" t="s">
        <v>155</v>
      </c>
      <c r="G45" s="991" t="s">
        <v>156</v>
      </c>
      <c r="H45" s="991" t="s">
        <v>157</v>
      </c>
      <c r="I45" s="991" t="s">
        <v>158</v>
      </c>
      <c r="J45" s="991" t="s">
        <v>159</v>
      </c>
      <c r="K45" s="991" t="s">
        <v>160</v>
      </c>
      <c r="L45" s="998" t="s">
        <v>161</v>
      </c>
    </row>
    <row r="46" spans="1:12" ht="14.25" thickBot="1" x14ac:dyDescent="0.3">
      <c r="A46" s="995"/>
      <c r="B46" s="992"/>
      <c r="C46" s="992"/>
      <c r="D46" s="992"/>
      <c r="E46" s="992"/>
      <c r="F46" s="992"/>
      <c r="G46" s="992"/>
      <c r="H46" s="992"/>
      <c r="I46" s="992"/>
      <c r="J46" s="993"/>
      <c r="K46" s="993"/>
      <c r="L46" s="999"/>
    </row>
    <row r="47" spans="1:12" x14ac:dyDescent="0.25">
      <c r="A47" s="378" t="s">
        <v>309</v>
      </c>
      <c r="B47" s="304" t="s">
        <v>176</v>
      </c>
      <c r="C47" s="305" t="s">
        <v>162</v>
      </c>
      <c r="D47" s="306">
        <v>42436</v>
      </c>
      <c r="E47" s="307">
        <f>591.85*365/12</f>
        <v>18002.104166666668</v>
      </c>
      <c r="F47" s="308"/>
      <c r="G47" s="309">
        <v>32551.75</v>
      </c>
      <c r="H47" s="379">
        <v>1479.63</v>
      </c>
      <c r="I47" s="308"/>
      <c r="J47" s="308"/>
      <c r="K47" s="311">
        <v>2736.13</v>
      </c>
      <c r="L47" s="380"/>
    </row>
    <row r="48" spans="1:12" ht="19.5" customHeight="1" x14ac:dyDescent="0.25">
      <c r="A48" s="381" t="s">
        <v>322</v>
      </c>
      <c r="B48" s="314" t="s">
        <v>323</v>
      </c>
      <c r="C48" s="315" t="s">
        <v>169</v>
      </c>
      <c r="D48" s="316">
        <v>42552</v>
      </c>
      <c r="E48" s="317">
        <f>179.43*365/12</f>
        <v>5457.6625000000004</v>
      </c>
      <c r="F48" s="318"/>
      <c r="G48" s="319">
        <f>179.43*55</f>
        <v>9868.65</v>
      </c>
      <c r="H48" s="310">
        <f>179.43*8*0.25</f>
        <v>358.86</v>
      </c>
      <c r="I48" s="320"/>
      <c r="J48" s="318"/>
      <c r="K48" s="321">
        <v>88.31</v>
      </c>
      <c r="L48" s="382"/>
    </row>
    <row r="49" spans="1:12" s="300" customFormat="1" ht="19.5" customHeight="1" x14ac:dyDescent="0.25">
      <c r="A49" s="383" t="s">
        <v>172</v>
      </c>
      <c r="B49" s="384" t="s">
        <v>318</v>
      </c>
      <c r="C49" s="325" t="s">
        <v>169</v>
      </c>
      <c r="D49" s="316"/>
      <c r="E49" s="317">
        <f>174.2*365/12</f>
        <v>5298.583333333333</v>
      </c>
      <c r="F49" s="321"/>
      <c r="G49" s="326">
        <f>174.2*55</f>
        <v>9581</v>
      </c>
      <c r="H49" s="310">
        <f>174.2*6*0.25</f>
        <v>261.29999999999995</v>
      </c>
      <c r="I49" s="321"/>
      <c r="J49" s="326"/>
      <c r="K49" s="321">
        <v>40.76</v>
      </c>
      <c r="L49" s="385"/>
    </row>
    <row r="50" spans="1:12" s="300" customFormat="1" ht="19.5" customHeight="1" x14ac:dyDescent="0.25">
      <c r="A50" s="386" t="s">
        <v>355</v>
      </c>
      <c r="B50" s="387" t="s">
        <v>171</v>
      </c>
      <c r="C50" s="329" t="s">
        <v>169</v>
      </c>
      <c r="D50" s="330">
        <v>42901</v>
      </c>
      <c r="E50" s="317">
        <f>194.02*365/12</f>
        <v>5901.4416666666666</v>
      </c>
      <c r="F50" s="332"/>
      <c r="G50" s="333">
        <v>10671.1</v>
      </c>
      <c r="H50" s="333">
        <f>194.2*6*0.25</f>
        <v>291.29999999999995</v>
      </c>
      <c r="I50" s="334"/>
      <c r="J50" s="335"/>
      <c r="K50" s="336">
        <v>136.59</v>
      </c>
      <c r="L50" s="388"/>
    </row>
    <row r="51" spans="1:12" s="300" customFormat="1" ht="19.5" customHeight="1" x14ac:dyDescent="0.25">
      <c r="A51" s="389" t="s">
        <v>170</v>
      </c>
      <c r="B51" s="390" t="s">
        <v>324</v>
      </c>
      <c r="C51" s="329" t="s">
        <v>169</v>
      </c>
      <c r="D51" s="339">
        <v>39326</v>
      </c>
      <c r="E51" s="340">
        <f>221.39*365/12</f>
        <v>6733.9458333333323</v>
      </c>
      <c r="F51" s="332"/>
      <c r="G51" s="341">
        <f>221.39*55</f>
        <v>12176.449999999999</v>
      </c>
      <c r="H51" s="333">
        <f>221.39*16*0.25</f>
        <v>885.56</v>
      </c>
      <c r="I51" s="334"/>
      <c r="J51" s="335"/>
      <c r="K51" s="342">
        <v>268.26</v>
      </c>
      <c r="L51" s="391"/>
    </row>
    <row r="52" spans="1:12" s="300" customFormat="1" ht="19.5" customHeight="1" x14ac:dyDescent="0.25">
      <c r="A52" s="389" t="s">
        <v>173</v>
      </c>
      <c r="B52" s="387" t="s">
        <v>324</v>
      </c>
      <c r="C52" s="329" t="s">
        <v>169</v>
      </c>
      <c r="D52" s="339">
        <v>38764</v>
      </c>
      <c r="E52" s="340">
        <f>221.39*365/12</f>
        <v>6733.9458333333323</v>
      </c>
      <c r="F52" s="332"/>
      <c r="G52" s="341">
        <f>221.39*55</f>
        <v>12176.449999999999</v>
      </c>
      <c r="H52" s="333">
        <f>221.39*16*0.25</f>
        <v>885.56</v>
      </c>
      <c r="I52" s="334"/>
      <c r="J52" s="335"/>
      <c r="K52" s="336">
        <v>268.26</v>
      </c>
      <c r="L52" s="391"/>
    </row>
    <row r="53" spans="1:12" s="300" customFormat="1" ht="19.5" customHeight="1" x14ac:dyDescent="0.25">
      <c r="A53" s="389" t="s">
        <v>174</v>
      </c>
      <c r="B53" s="387" t="s">
        <v>325</v>
      </c>
      <c r="C53" s="329" t="s">
        <v>169</v>
      </c>
      <c r="D53" s="330">
        <v>40875</v>
      </c>
      <c r="E53" s="317">
        <f>194.02*365/12</f>
        <v>5901.4416666666666</v>
      </c>
      <c r="F53" s="332"/>
      <c r="G53" s="333">
        <f>194.02*55</f>
        <v>10671.1</v>
      </c>
      <c r="H53" s="310">
        <f>194.02*14*0.25</f>
        <v>679.07</v>
      </c>
      <c r="I53" s="334"/>
      <c r="J53" s="335"/>
      <c r="K53" s="336">
        <f>K54</f>
        <v>136.59</v>
      </c>
      <c r="L53" s="391"/>
    </row>
    <row r="54" spans="1:12" s="300" customFormat="1" ht="19.5" customHeight="1" x14ac:dyDescent="0.25">
      <c r="A54" s="389" t="s">
        <v>405</v>
      </c>
      <c r="B54" s="387" t="s">
        <v>325</v>
      </c>
      <c r="C54" s="329" t="s">
        <v>169</v>
      </c>
      <c r="D54" s="330">
        <v>43102</v>
      </c>
      <c r="E54" s="317">
        <f>194.02*365/12</f>
        <v>5901.4416666666666</v>
      </c>
      <c r="F54" s="332"/>
      <c r="G54" s="333">
        <f>194.02*55</f>
        <v>10671.1</v>
      </c>
      <c r="H54" s="310">
        <f>194.02*6*0.25</f>
        <v>291.03000000000003</v>
      </c>
      <c r="I54" s="334"/>
      <c r="J54" s="335"/>
      <c r="K54" s="336">
        <f>K55</f>
        <v>136.59</v>
      </c>
      <c r="L54" s="391"/>
    </row>
    <row r="55" spans="1:12" s="300" customFormat="1" ht="19.5" customHeight="1" x14ac:dyDescent="0.25">
      <c r="A55" s="389" t="s">
        <v>404</v>
      </c>
      <c r="B55" s="387" t="s">
        <v>325</v>
      </c>
      <c r="C55" s="329" t="s">
        <v>169</v>
      </c>
      <c r="D55" s="330">
        <v>43102</v>
      </c>
      <c r="E55" s="317">
        <f>194.02*365/12</f>
        <v>5901.4416666666666</v>
      </c>
      <c r="F55" s="332"/>
      <c r="G55" s="333">
        <f>G50</f>
        <v>10671.1</v>
      </c>
      <c r="H55" s="310">
        <f>194.02*6*0.25</f>
        <v>291.03000000000003</v>
      </c>
      <c r="I55" s="334"/>
      <c r="J55" s="335"/>
      <c r="K55" s="336">
        <f>K50</f>
        <v>136.59</v>
      </c>
      <c r="L55" s="391"/>
    </row>
    <row r="56" spans="1:12" s="300" customFormat="1" ht="19.5" customHeight="1" x14ac:dyDescent="0.25">
      <c r="A56" s="383" t="s">
        <v>172</v>
      </c>
      <c r="B56" s="344" t="s">
        <v>177</v>
      </c>
      <c r="C56" s="325" t="s">
        <v>192</v>
      </c>
      <c r="D56" s="316"/>
      <c r="E56" s="317">
        <v>4000</v>
      </c>
      <c r="F56" s="321"/>
      <c r="G56" s="326">
        <v>2000</v>
      </c>
      <c r="H56" s="326">
        <v>0</v>
      </c>
      <c r="I56" s="321"/>
      <c r="J56" s="326"/>
      <c r="K56" s="345">
        <v>0</v>
      </c>
      <c r="L56" s="392"/>
    </row>
    <row r="57" spans="1:12" s="300" customFormat="1" ht="19.5" customHeight="1" x14ac:dyDescent="0.25">
      <c r="A57" s="337" t="s">
        <v>356</v>
      </c>
      <c r="B57" s="334" t="s">
        <v>310</v>
      </c>
      <c r="C57" s="329" t="s">
        <v>192</v>
      </c>
      <c r="D57" s="339">
        <v>42748</v>
      </c>
      <c r="E57" s="340">
        <f>114*365/12</f>
        <v>3467.5</v>
      </c>
      <c r="F57" s="334"/>
      <c r="G57" s="333">
        <f>114*55</f>
        <v>6270</v>
      </c>
      <c r="H57" s="310">
        <f>114*6*0.25</f>
        <v>171</v>
      </c>
      <c r="I57" s="334">
        <v>206.93</v>
      </c>
      <c r="J57" s="334"/>
      <c r="K57" s="326"/>
      <c r="L57" s="388"/>
    </row>
    <row r="58" spans="1:12" s="300" customFormat="1" ht="19.5" customHeight="1" x14ac:dyDescent="0.25">
      <c r="A58" s="393" t="s">
        <v>172</v>
      </c>
      <c r="B58" s="394" t="s">
        <v>321</v>
      </c>
      <c r="C58" s="350" t="s">
        <v>192</v>
      </c>
      <c r="D58" s="351"/>
      <c r="E58" s="352">
        <v>4536</v>
      </c>
      <c r="F58" s="353"/>
      <c r="G58" s="354"/>
      <c r="H58" s="355"/>
      <c r="I58" s="356"/>
      <c r="J58" s="357"/>
      <c r="K58" s="358"/>
      <c r="L58" s="359"/>
    </row>
    <row r="59" spans="1:12" ht="19.5" customHeight="1" x14ac:dyDescent="0.25">
      <c r="A59" s="393" t="s">
        <v>172</v>
      </c>
      <c r="B59" s="394" t="s">
        <v>321</v>
      </c>
      <c r="C59" s="350" t="s">
        <v>192</v>
      </c>
      <c r="D59" s="351"/>
      <c r="E59" s="352">
        <v>4536</v>
      </c>
      <c r="F59" s="353"/>
      <c r="G59" s="354"/>
      <c r="H59" s="355"/>
      <c r="I59" s="356"/>
      <c r="J59" s="357"/>
      <c r="K59" s="358"/>
      <c r="L59" s="359"/>
    </row>
    <row r="60" spans="1:12" ht="19.5" customHeight="1" thickBot="1" x14ac:dyDescent="0.3">
      <c r="A60" s="393" t="s">
        <v>172</v>
      </c>
      <c r="B60" s="394" t="s">
        <v>321</v>
      </c>
      <c r="C60" s="350" t="s">
        <v>192</v>
      </c>
      <c r="D60" s="351"/>
      <c r="E60" s="352">
        <v>4536</v>
      </c>
      <c r="F60" s="353"/>
      <c r="G60" s="354"/>
      <c r="H60" s="355"/>
      <c r="I60" s="356"/>
      <c r="J60" s="357"/>
      <c r="K60" s="358"/>
      <c r="L60" s="359"/>
    </row>
    <row r="61" spans="1:12" ht="14.25" thickBot="1" x14ac:dyDescent="0.3">
      <c r="A61" s="365"/>
      <c r="B61" s="365"/>
      <c r="C61" s="366"/>
      <c r="D61" s="302"/>
      <c r="E61" s="367"/>
      <c r="F61" s="302"/>
      <c r="G61" s="302"/>
      <c r="H61" s="302"/>
      <c r="I61" s="302"/>
      <c r="J61" s="302"/>
      <c r="K61" s="302"/>
      <c r="L61" s="302"/>
    </row>
    <row r="62" spans="1:12" ht="26.25" thickBot="1" x14ac:dyDescent="0.3">
      <c r="A62" s="368"/>
      <c r="B62" s="368"/>
      <c r="C62" s="369"/>
      <c r="D62" s="536" t="s">
        <v>163</v>
      </c>
      <c r="E62" s="395">
        <f t="shared" ref="E62:L62" si="1">SUM(E47:E61)</f>
        <v>86907.508333333331</v>
      </c>
      <c r="F62" s="395">
        <f t="shared" si="1"/>
        <v>0</v>
      </c>
      <c r="G62" s="395">
        <f t="shared" si="1"/>
        <v>127308.70000000001</v>
      </c>
      <c r="H62" s="395">
        <f t="shared" si="1"/>
        <v>5594.3399999999992</v>
      </c>
      <c r="I62" s="395">
        <f t="shared" si="1"/>
        <v>206.93</v>
      </c>
      <c r="J62" s="395">
        <f t="shared" si="1"/>
        <v>0</v>
      </c>
      <c r="K62" s="395">
        <f t="shared" si="1"/>
        <v>3948.0800000000008</v>
      </c>
      <c r="L62" s="395">
        <f t="shared" si="1"/>
        <v>0</v>
      </c>
    </row>
    <row r="63" spans="1:12" ht="26.25" thickBot="1" x14ac:dyDescent="0.3">
      <c r="A63" s="373" t="s">
        <v>164</v>
      </c>
      <c r="D63" s="536" t="s">
        <v>165</v>
      </c>
      <c r="E63" s="395">
        <f>E62*12</f>
        <v>1042890.1</v>
      </c>
      <c r="F63" s="372">
        <f>+F43*365</f>
        <v>0</v>
      </c>
      <c r="G63" s="372">
        <f>G62</f>
        <v>127308.70000000001</v>
      </c>
      <c r="H63" s="372">
        <f>H62</f>
        <v>5594.3399999999992</v>
      </c>
      <c r="I63" s="372">
        <f t="shared" ref="I63:J63" si="2">+I62*12</f>
        <v>2483.16</v>
      </c>
      <c r="J63" s="372">
        <f t="shared" si="2"/>
        <v>0</v>
      </c>
      <c r="K63" s="372">
        <f>+K62*12</f>
        <v>47376.960000000006</v>
      </c>
      <c r="L63" s="372"/>
    </row>
    <row r="64" spans="1:12" x14ac:dyDescent="0.25">
      <c r="A64" s="373" t="s">
        <v>166</v>
      </c>
    </row>
    <row r="65" spans="1:1" x14ac:dyDescent="0.25">
      <c r="A65" s="373" t="s">
        <v>167</v>
      </c>
    </row>
    <row r="66" spans="1:1" x14ac:dyDescent="0.25">
      <c r="A66" s="373" t="s">
        <v>168</v>
      </c>
    </row>
    <row r="67" spans="1:1" x14ac:dyDescent="0.25">
      <c r="A67" s="373" t="s">
        <v>175</v>
      </c>
    </row>
  </sheetData>
  <mergeCells count="34">
    <mergeCell ref="A38:L38"/>
    <mergeCell ref="A39:L39"/>
    <mergeCell ref="A5:L5"/>
    <mergeCell ref="K7:K8"/>
    <mergeCell ref="L7:L8"/>
    <mergeCell ref="E7:E8"/>
    <mergeCell ref="F7:F8"/>
    <mergeCell ref="A42:B42"/>
    <mergeCell ref="H42:L42"/>
    <mergeCell ref="A43:D43"/>
    <mergeCell ref="A45:A46"/>
    <mergeCell ref="B45:B46"/>
    <mergeCell ref="C45:C46"/>
    <mergeCell ref="D45:D46"/>
    <mergeCell ref="K45:K46"/>
    <mergeCell ref="L45:L46"/>
    <mergeCell ref="E45:E46"/>
    <mergeCell ref="F45:F46"/>
    <mergeCell ref="G45:G46"/>
    <mergeCell ref="H45:H46"/>
    <mergeCell ref="I45:I46"/>
    <mergeCell ref="J45:J46"/>
    <mergeCell ref="A1:L1"/>
    <mergeCell ref="A2:L2"/>
    <mergeCell ref="A4:B4"/>
    <mergeCell ref="H4:L4"/>
    <mergeCell ref="G7:G8"/>
    <mergeCell ref="H7:H8"/>
    <mergeCell ref="I7:I8"/>
    <mergeCell ref="J7:J8"/>
    <mergeCell ref="A7:A8"/>
    <mergeCell ref="B7:B8"/>
    <mergeCell ref="C7:C8"/>
    <mergeCell ref="D7:D8"/>
  </mergeCells>
  <printOptions horizontalCentered="1"/>
  <pageMargins left="0.59055118110236227" right="0.59055118110236227" top="0.86614173228346458" bottom="0.82677165354330717" header="0.31496062992125984" footer="0.43307086614173229"/>
  <pageSetup paperSize="5" scale="80" orientation="landscape" horizontalDpi="300" verticalDpi="300" r:id="rId1"/>
  <headerFooter alignWithMargins="0">
    <oddFooter>&amp;CPágina &amp;P de &amp;N&amp;"Arial,Negrita"PP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P23"/>
  <sheetViews>
    <sheetView showGridLines="0" workbookViewId="0">
      <selection activeCell="G18" sqref="G18"/>
    </sheetView>
  </sheetViews>
  <sheetFormatPr baseColWidth="10" defaultColWidth="11.5703125" defaultRowHeight="13.5" x14ac:dyDescent="0.25"/>
  <cols>
    <col min="1" max="1" width="9.42578125" style="579" customWidth="1"/>
    <col min="2" max="2" width="29.5703125" style="579" customWidth="1"/>
    <col min="3" max="3" width="15.5703125" style="579" customWidth="1"/>
    <col min="4" max="4" width="4.28515625" style="579" customWidth="1"/>
    <col min="5" max="5" width="12.7109375" style="579" customWidth="1"/>
    <col min="6" max="6" width="4.28515625" style="579" customWidth="1"/>
    <col min="7" max="7" width="13.7109375" style="579" customWidth="1"/>
    <col min="8" max="8" width="4.28515625" style="579" customWidth="1"/>
    <col min="9" max="9" width="12" style="580" customWidth="1"/>
    <col min="10" max="11" width="1.28515625" style="579" customWidth="1"/>
    <col min="12" max="12" width="4.28515625" style="579" customWidth="1"/>
    <col min="13" max="13" width="13.42578125" style="579" customWidth="1"/>
    <col min="14" max="14" width="11.7109375" style="579" bestFit="1" customWidth="1"/>
    <col min="15" max="15" width="11" style="579" bestFit="1" customWidth="1"/>
    <col min="16" max="16384" width="11.5703125" style="579"/>
  </cols>
  <sheetData>
    <row r="1" spans="2:16" ht="29.25" customHeight="1" x14ac:dyDescent="0.25"/>
    <row r="2" spans="2:16" ht="17.45" customHeight="1" x14ac:dyDescent="0.25">
      <c r="B2" s="1011" t="s">
        <v>479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</row>
    <row r="3" spans="2:16" ht="18" x14ac:dyDescent="0.25"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</row>
    <row r="4" spans="2:16" ht="20.25" customHeight="1" x14ac:dyDescent="0.25">
      <c r="B4" s="1012" t="s">
        <v>480</v>
      </c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</row>
    <row r="5" spans="2:16" ht="24.6" customHeight="1" thickBot="1" x14ac:dyDescent="0.3"/>
    <row r="6" spans="2:16" ht="14.45" customHeight="1" thickBot="1" x14ac:dyDescent="0.3">
      <c r="B6" s="582" t="s">
        <v>100</v>
      </c>
      <c r="C6" s="583"/>
      <c r="D6" s="584"/>
      <c r="E6" s="583"/>
      <c r="F6" s="583"/>
      <c r="G6" s="583"/>
      <c r="H6" s="583"/>
      <c r="I6" s="583"/>
      <c r="J6" s="583"/>
      <c r="K6" s="1013" t="s">
        <v>354</v>
      </c>
      <c r="L6" s="1013"/>
      <c r="M6" s="1013"/>
      <c r="N6" s="1013"/>
      <c r="O6" s="1013"/>
      <c r="P6" s="1014"/>
    </row>
    <row r="7" spans="2:16" ht="15.75" x14ac:dyDescent="0.3">
      <c r="B7" s="585"/>
      <c r="C7" s="585"/>
      <c r="D7" s="585"/>
      <c r="E7" s="585"/>
      <c r="F7" s="585"/>
      <c r="G7" s="585"/>
      <c r="H7" s="585"/>
      <c r="I7" s="586"/>
      <c r="J7" s="585"/>
      <c r="K7" s="585"/>
      <c r="L7" s="585"/>
      <c r="M7" s="585"/>
      <c r="N7" s="585"/>
      <c r="O7" s="585"/>
    </row>
    <row r="11" spans="2:16" x14ac:dyDescent="0.25">
      <c r="G11" s="1015" t="s">
        <v>481</v>
      </c>
      <c r="H11" s="1016"/>
      <c r="I11" s="1017"/>
      <c r="J11" s="587"/>
      <c r="K11" s="587"/>
    </row>
    <row r="12" spans="2:16" x14ac:dyDescent="0.25">
      <c r="G12" s="1018"/>
      <c r="H12" s="1019"/>
      <c r="I12" s="1020"/>
      <c r="J12" s="587"/>
      <c r="K12" s="587"/>
    </row>
    <row r="13" spans="2:16" x14ac:dyDescent="0.25">
      <c r="G13" s="1021"/>
      <c r="H13" s="1022"/>
      <c r="I13" s="1023"/>
      <c r="J13" s="587"/>
      <c r="K13" s="587"/>
    </row>
    <row r="14" spans="2:16" x14ac:dyDescent="0.25">
      <c r="G14" s="588"/>
      <c r="H14" s="589"/>
    </row>
    <row r="15" spans="2:16" x14ac:dyDescent="0.25">
      <c r="G15" s="590"/>
      <c r="H15" s="589"/>
    </row>
    <row r="16" spans="2:16" x14ac:dyDescent="0.25">
      <c r="G16" s="1015" t="s">
        <v>176</v>
      </c>
      <c r="H16" s="1016"/>
      <c r="I16" s="1017"/>
    </row>
    <row r="17" spans="3:13" x14ac:dyDescent="0.25">
      <c r="G17" s="1021"/>
      <c r="H17" s="1022"/>
      <c r="I17" s="1023"/>
    </row>
    <row r="18" spans="3:13" x14ac:dyDescent="0.25">
      <c r="G18" s="588"/>
      <c r="H18" s="589"/>
    </row>
    <row r="19" spans="3:13" x14ac:dyDescent="0.25">
      <c r="G19" s="591"/>
      <c r="H19" s="589"/>
    </row>
    <row r="20" spans="3:13" x14ac:dyDescent="0.25">
      <c r="G20" s="591"/>
      <c r="H20" s="589"/>
    </row>
    <row r="21" spans="3:13" x14ac:dyDescent="0.25">
      <c r="E21" s="589"/>
      <c r="F21" s="589"/>
      <c r="G21" s="589"/>
      <c r="H21" s="589"/>
      <c r="I21" s="592"/>
      <c r="J21" s="589"/>
      <c r="K21" s="589"/>
      <c r="L21" s="589"/>
      <c r="M21" s="589"/>
    </row>
    <row r="22" spans="3:13" ht="14.45" customHeight="1" x14ac:dyDescent="0.25">
      <c r="C22" s="1001" t="s">
        <v>323</v>
      </c>
      <c r="D22" s="593"/>
      <c r="E22" s="1003" t="s">
        <v>318</v>
      </c>
      <c r="F22" s="594"/>
      <c r="G22" s="1001" t="s">
        <v>171</v>
      </c>
      <c r="H22" s="593"/>
      <c r="I22" s="1005" t="s">
        <v>482</v>
      </c>
      <c r="J22" s="1006"/>
      <c r="K22" s="593"/>
      <c r="L22" s="589"/>
      <c r="M22" s="1009" t="s">
        <v>310</v>
      </c>
    </row>
    <row r="23" spans="3:13" x14ac:dyDescent="0.25">
      <c r="C23" s="1002"/>
      <c r="D23" s="593"/>
      <c r="E23" s="1004"/>
      <c r="F23" s="594"/>
      <c r="G23" s="1002"/>
      <c r="H23" s="593"/>
      <c r="I23" s="1007"/>
      <c r="J23" s="1008"/>
      <c r="K23" s="593"/>
      <c r="L23" s="595"/>
      <c r="M23" s="1010"/>
    </row>
  </sheetData>
  <mergeCells count="10">
    <mergeCell ref="B2:P2"/>
    <mergeCell ref="B4:P4"/>
    <mergeCell ref="K6:P6"/>
    <mergeCell ref="G11:I13"/>
    <mergeCell ref="G16:I17"/>
    <mergeCell ref="C22:C23"/>
    <mergeCell ref="E22:E23"/>
    <mergeCell ref="G22:G23"/>
    <mergeCell ref="I22:J23"/>
    <mergeCell ref="M22:M23"/>
  </mergeCells>
  <pageMargins left="0.7" right="0.7" top="0.75" bottom="0.75" header="0.3" footer="0.3"/>
  <pageSetup paperSize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0"/>
  <sheetViews>
    <sheetView showGridLines="0" view="pageLayout" zoomScaleNormal="50" workbookViewId="0">
      <selection activeCell="D22" sqref="D22"/>
    </sheetView>
  </sheetViews>
  <sheetFormatPr baseColWidth="10" defaultColWidth="11.5703125" defaultRowHeight="13.5" x14ac:dyDescent="0.25"/>
  <cols>
    <col min="1" max="1" width="19.42578125" style="2" customWidth="1"/>
    <col min="2" max="2" width="39.28515625" style="1" customWidth="1"/>
    <col min="3" max="3" width="16.7109375" style="1" customWidth="1"/>
    <col min="4" max="4" width="28.85546875" style="1" customWidth="1"/>
    <col min="5" max="5" width="33.42578125" style="1" customWidth="1"/>
    <col min="6" max="16384" width="11.5703125" style="1"/>
  </cols>
  <sheetData>
    <row r="1" spans="1:6" ht="42.75" customHeight="1" x14ac:dyDescent="0.25">
      <c r="A1" s="1024" t="s">
        <v>101</v>
      </c>
      <c r="B1" s="1024"/>
      <c r="C1" s="1024"/>
      <c r="D1" s="1024"/>
      <c r="E1" s="1024"/>
      <c r="F1" s="396"/>
    </row>
    <row r="2" spans="1:6" ht="42.75" customHeight="1" x14ac:dyDescent="0.25">
      <c r="A2" s="396"/>
      <c r="B2" s="396"/>
      <c r="C2" s="396"/>
      <c r="D2" s="396"/>
      <c r="E2" s="396"/>
      <c r="F2" s="396"/>
    </row>
    <row r="3" spans="1:6" ht="18" x14ac:dyDescent="0.25">
      <c r="A3" s="266"/>
      <c r="B3" s="266"/>
      <c r="C3" s="266"/>
      <c r="D3" s="266"/>
      <c r="E3" s="266"/>
    </row>
    <row r="4" spans="1:6" ht="18" x14ac:dyDescent="0.25">
      <c r="A4" s="605" t="s">
        <v>281</v>
      </c>
      <c r="B4" s="605"/>
      <c r="C4" s="605"/>
      <c r="D4" s="605"/>
      <c r="E4" s="605"/>
    </row>
    <row r="6" spans="1:6" ht="18" customHeight="1" thickBot="1" x14ac:dyDescent="0.3">
      <c r="A6" s="397"/>
    </row>
    <row r="7" spans="1:6" ht="30.75" customHeight="1" thickBot="1" x14ac:dyDescent="0.3">
      <c r="A7" s="1035" t="s">
        <v>286</v>
      </c>
      <c r="B7" s="1035"/>
      <c r="C7" s="537"/>
      <c r="D7" s="1036" t="s">
        <v>352</v>
      </c>
      <c r="E7" s="1037"/>
    </row>
    <row r="8" spans="1:6" ht="10.15" customHeight="1" x14ac:dyDescent="0.25">
      <c r="A8" s="1025" t="s">
        <v>94</v>
      </c>
      <c r="B8" s="1027" t="s">
        <v>151</v>
      </c>
      <c r="C8" s="1027" t="s">
        <v>283</v>
      </c>
      <c r="D8" s="1029" t="s">
        <v>152</v>
      </c>
      <c r="E8" s="1032" t="s">
        <v>282</v>
      </c>
    </row>
    <row r="9" spans="1:6" ht="10.15" customHeight="1" x14ac:dyDescent="0.25">
      <c r="A9" s="1026"/>
      <c r="B9" s="1028"/>
      <c r="C9" s="1038"/>
      <c r="D9" s="1030"/>
      <c r="E9" s="1033"/>
    </row>
    <row r="10" spans="1:6" ht="10.15" customHeight="1" x14ac:dyDescent="0.25">
      <c r="A10" s="1026"/>
      <c r="B10" s="1028"/>
      <c r="C10" s="1038"/>
      <c r="D10" s="1031"/>
      <c r="E10" s="1034"/>
    </row>
    <row r="11" spans="1:6" ht="21" customHeight="1" x14ac:dyDescent="0.25">
      <c r="A11" s="398" t="s">
        <v>18</v>
      </c>
      <c r="B11" s="399" t="s">
        <v>176</v>
      </c>
      <c r="C11" s="400" t="s">
        <v>18</v>
      </c>
      <c r="D11" s="400" t="s">
        <v>284</v>
      </c>
      <c r="E11" s="401">
        <v>18002.099999999999</v>
      </c>
    </row>
    <row r="12" spans="1:6" ht="21" customHeight="1" x14ac:dyDescent="0.25">
      <c r="A12" s="398" t="s">
        <v>20</v>
      </c>
      <c r="B12" s="399" t="s">
        <v>323</v>
      </c>
      <c r="C12" s="400" t="s">
        <v>18</v>
      </c>
      <c r="D12" s="400" t="s">
        <v>285</v>
      </c>
      <c r="E12" s="401">
        <v>5457.66</v>
      </c>
    </row>
    <row r="13" spans="1:6" ht="21" customHeight="1" x14ac:dyDescent="0.25">
      <c r="A13" s="402">
        <v>3</v>
      </c>
      <c r="B13" s="403" t="s">
        <v>318</v>
      </c>
      <c r="C13" s="404">
        <v>1</v>
      </c>
      <c r="D13" s="404" t="s">
        <v>285</v>
      </c>
      <c r="E13" s="401">
        <v>5298.58</v>
      </c>
    </row>
    <row r="14" spans="1:6" ht="21" customHeight="1" x14ac:dyDescent="0.25">
      <c r="A14" s="402">
        <v>4</v>
      </c>
      <c r="B14" s="405" t="s">
        <v>324</v>
      </c>
      <c r="C14" s="404">
        <v>2</v>
      </c>
      <c r="D14" s="406" t="s">
        <v>285</v>
      </c>
      <c r="E14" s="401">
        <v>6733.95</v>
      </c>
    </row>
    <row r="15" spans="1:6" ht="21" customHeight="1" x14ac:dyDescent="0.25">
      <c r="A15" s="398" t="s">
        <v>27</v>
      </c>
      <c r="B15" s="405" t="s">
        <v>325</v>
      </c>
      <c r="C15" s="404">
        <v>3</v>
      </c>
      <c r="D15" s="404" t="s">
        <v>285</v>
      </c>
      <c r="E15" s="401">
        <v>5901.44</v>
      </c>
    </row>
    <row r="16" spans="1:6" ht="21" customHeight="1" x14ac:dyDescent="0.25">
      <c r="A16" s="398" t="s">
        <v>29</v>
      </c>
      <c r="B16" s="405" t="s">
        <v>171</v>
      </c>
      <c r="C16" s="404">
        <v>1</v>
      </c>
      <c r="D16" s="404" t="s">
        <v>285</v>
      </c>
      <c r="E16" s="401">
        <v>5901.44</v>
      </c>
    </row>
    <row r="17" spans="1:5" ht="21" customHeight="1" x14ac:dyDescent="0.25">
      <c r="A17" s="402">
        <v>7</v>
      </c>
      <c r="B17" s="403" t="s">
        <v>310</v>
      </c>
      <c r="C17" s="406">
        <v>1</v>
      </c>
      <c r="D17" s="406" t="s">
        <v>285</v>
      </c>
      <c r="E17" s="407">
        <v>3467.5</v>
      </c>
    </row>
    <row r="18" spans="1:5" ht="21" customHeight="1" x14ac:dyDescent="0.25">
      <c r="A18" s="402">
        <v>8</v>
      </c>
      <c r="B18" s="403" t="s">
        <v>177</v>
      </c>
      <c r="C18" s="406">
        <v>1</v>
      </c>
      <c r="D18" s="406" t="s">
        <v>311</v>
      </c>
      <c r="E18" s="407">
        <v>4000</v>
      </c>
    </row>
    <row r="19" spans="1:5" ht="21" customHeight="1" thickBot="1" x14ac:dyDescent="0.3">
      <c r="A19" s="408" t="s">
        <v>34</v>
      </c>
      <c r="B19" s="409" t="s">
        <v>321</v>
      </c>
      <c r="C19" s="410">
        <v>3</v>
      </c>
      <c r="D19" s="410" t="s">
        <v>311</v>
      </c>
      <c r="E19" s="411">
        <v>4536</v>
      </c>
    </row>
    <row r="20" spans="1:5" ht="21" customHeight="1" x14ac:dyDescent="0.25"/>
  </sheetData>
  <mergeCells count="9">
    <mergeCell ref="A1:E1"/>
    <mergeCell ref="A4:E4"/>
    <mergeCell ref="A8:A10"/>
    <mergeCell ref="B8:B10"/>
    <mergeCell ref="D8:D10"/>
    <mergeCell ref="E8:E10"/>
    <mergeCell ref="A7:B7"/>
    <mergeCell ref="D7:E7"/>
    <mergeCell ref="C8:C10"/>
  </mergeCells>
  <printOptions horizontalCentered="1"/>
  <pageMargins left="0.78740157480314965" right="0.78740157480314965" top="1.0629921259842521" bottom="0.9055118110236221" header="0.31496062992125984" footer="0.39370078740157483"/>
  <pageSetup paperSize="5" orientation="landscape" horizontalDpi="1200" verticalDpi="1200" r:id="rId1"/>
  <headerFooter alignWithMargins="0">
    <oddFooter>&amp;CPágina &amp;P de &amp;N&amp;"Arial,Negrita"TP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73"/>
  <sheetViews>
    <sheetView showGridLines="0" tabSelected="1" workbookViewId="0">
      <selection activeCell="O31" sqref="O31"/>
    </sheetView>
  </sheetViews>
  <sheetFormatPr baseColWidth="10" defaultColWidth="5.7109375" defaultRowHeight="13.5" x14ac:dyDescent="0.25"/>
  <cols>
    <col min="1" max="1" width="12.85546875" style="1" customWidth="1"/>
    <col min="2" max="2" width="11" style="1" customWidth="1"/>
    <col min="3" max="3" width="29" style="1" customWidth="1"/>
    <col min="4" max="4" width="22.85546875" style="1" customWidth="1"/>
    <col min="5" max="5" width="14.42578125" style="1" customWidth="1"/>
    <col min="6" max="6" width="14.85546875" style="1" customWidth="1"/>
    <col min="7" max="7" width="12.140625" style="1" customWidth="1"/>
    <col min="8" max="8" width="17" style="1" customWidth="1"/>
    <col min="9" max="9" width="20.7109375" style="1" customWidth="1"/>
    <col min="10" max="10" width="17.85546875" style="1" customWidth="1"/>
    <col min="11" max="256" width="5.7109375" style="1"/>
    <col min="257" max="257" width="12.85546875" style="1" customWidth="1"/>
    <col min="258" max="258" width="11" style="1" customWidth="1"/>
    <col min="259" max="259" width="29" style="1" customWidth="1"/>
    <col min="260" max="260" width="22.85546875" style="1" customWidth="1"/>
    <col min="261" max="261" width="14.42578125" style="1" customWidth="1"/>
    <col min="262" max="262" width="14.85546875" style="1" customWidth="1"/>
    <col min="263" max="263" width="12.140625" style="1" customWidth="1"/>
    <col min="264" max="264" width="17" style="1" customWidth="1"/>
    <col min="265" max="265" width="20.7109375" style="1" customWidth="1"/>
    <col min="266" max="266" width="17.85546875" style="1" customWidth="1"/>
    <col min="267" max="512" width="5.7109375" style="1"/>
    <col min="513" max="513" width="12.85546875" style="1" customWidth="1"/>
    <col min="514" max="514" width="11" style="1" customWidth="1"/>
    <col min="515" max="515" width="29" style="1" customWidth="1"/>
    <col min="516" max="516" width="22.85546875" style="1" customWidth="1"/>
    <col min="517" max="517" width="14.42578125" style="1" customWidth="1"/>
    <col min="518" max="518" width="14.85546875" style="1" customWidth="1"/>
    <col min="519" max="519" width="12.140625" style="1" customWidth="1"/>
    <col min="520" max="520" width="17" style="1" customWidth="1"/>
    <col min="521" max="521" width="20.7109375" style="1" customWidth="1"/>
    <col min="522" max="522" width="17.85546875" style="1" customWidth="1"/>
    <col min="523" max="768" width="5.7109375" style="1"/>
    <col min="769" max="769" width="12.85546875" style="1" customWidth="1"/>
    <col min="770" max="770" width="11" style="1" customWidth="1"/>
    <col min="771" max="771" width="29" style="1" customWidth="1"/>
    <col min="772" max="772" width="22.85546875" style="1" customWidth="1"/>
    <col min="773" max="773" width="14.42578125" style="1" customWidth="1"/>
    <col min="774" max="774" width="14.85546875" style="1" customWidth="1"/>
    <col min="775" max="775" width="12.140625" style="1" customWidth="1"/>
    <col min="776" max="776" width="17" style="1" customWidth="1"/>
    <col min="777" max="777" width="20.7109375" style="1" customWidth="1"/>
    <col min="778" max="778" width="17.85546875" style="1" customWidth="1"/>
    <col min="779" max="1024" width="5.7109375" style="1"/>
    <col min="1025" max="1025" width="12.85546875" style="1" customWidth="1"/>
    <col min="1026" max="1026" width="11" style="1" customWidth="1"/>
    <col min="1027" max="1027" width="29" style="1" customWidth="1"/>
    <col min="1028" max="1028" width="22.85546875" style="1" customWidth="1"/>
    <col min="1029" max="1029" width="14.42578125" style="1" customWidth="1"/>
    <col min="1030" max="1030" width="14.85546875" style="1" customWidth="1"/>
    <col min="1031" max="1031" width="12.140625" style="1" customWidth="1"/>
    <col min="1032" max="1032" width="17" style="1" customWidth="1"/>
    <col min="1033" max="1033" width="20.7109375" style="1" customWidth="1"/>
    <col min="1034" max="1034" width="17.85546875" style="1" customWidth="1"/>
    <col min="1035" max="1280" width="5.7109375" style="1"/>
    <col min="1281" max="1281" width="12.85546875" style="1" customWidth="1"/>
    <col min="1282" max="1282" width="11" style="1" customWidth="1"/>
    <col min="1283" max="1283" width="29" style="1" customWidth="1"/>
    <col min="1284" max="1284" width="22.85546875" style="1" customWidth="1"/>
    <col min="1285" max="1285" width="14.42578125" style="1" customWidth="1"/>
    <col min="1286" max="1286" width="14.85546875" style="1" customWidth="1"/>
    <col min="1287" max="1287" width="12.140625" style="1" customWidth="1"/>
    <col min="1288" max="1288" width="17" style="1" customWidth="1"/>
    <col min="1289" max="1289" width="20.7109375" style="1" customWidth="1"/>
    <col min="1290" max="1290" width="17.85546875" style="1" customWidth="1"/>
    <col min="1291" max="1536" width="5.7109375" style="1"/>
    <col min="1537" max="1537" width="12.85546875" style="1" customWidth="1"/>
    <col min="1538" max="1538" width="11" style="1" customWidth="1"/>
    <col min="1539" max="1539" width="29" style="1" customWidth="1"/>
    <col min="1540" max="1540" width="22.85546875" style="1" customWidth="1"/>
    <col min="1541" max="1541" width="14.42578125" style="1" customWidth="1"/>
    <col min="1542" max="1542" width="14.85546875" style="1" customWidth="1"/>
    <col min="1543" max="1543" width="12.140625" style="1" customWidth="1"/>
    <col min="1544" max="1544" width="17" style="1" customWidth="1"/>
    <col min="1545" max="1545" width="20.7109375" style="1" customWidth="1"/>
    <col min="1546" max="1546" width="17.85546875" style="1" customWidth="1"/>
    <col min="1547" max="1792" width="5.7109375" style="1"/>
    <col min="1793" max="1793" width="12.85546875" style="1" customWidth="1"/>
    <col min="1794" max="1794" width="11" style="1" customWidth="1"/>
    <col min="1795" max="1795" width="29" style="1" customWidth="1"/>
    <col min="1796" max="1796" width="22.85546875" style="1" customWidth="1"/>
    <col min="1797" max="1797" width="14.42578125" style="1" customWidth="1"/>
    <col min="1798" max="1798" width="14.85546875" style="1" customWidth="1"/>
    <col min="1799" max="1799" width="12.140625" style="1" customWidth="1"/>
    <col min="1800" max="1800" width="17" style="1" customWidth="1"/>
    <col min="1801" max="1801" width="20.7109375" style="1" customWidth="1"/>
    <col min="1802" max="1802" width="17.85546875" style="1" customWidth="1"/>
    <col min="1803" max="2048" width="5.7109375" style="1"/>
    <col min="2049" max="2049" width="12.85546875" style="1" customWidth="1"/>
    <col min="2050" max="2050" width="11" style="1" customWidth="1"/>
    <col min="2051" max="2051" width="29" style="1" customWidth="1"/>
    <col min="2052" max="2052" width="22.85546875" style="1" customWidth="1"/>
    <col min="2053" max="2053" width="14.42578125" style="1" customWidth="1"/>
    <col min="2054" max="2054" width="14.85546875" style="1" customWidth="1"/>
    <col min="2055" max="2055" width="12.140625" style="1" customWidth="1"/>
    <col min="2056" max="2056" width="17" style="1" customWidth="1"/>
    <col min="2057" max="2057" width="20.7109375" style="1" customWidth="1"/>
    <col min="2058" max="2058" width="17.85546875" style="1" customWidth="1"/>
    <col min="2059" max="2304" width="5.7109375" style="1"/>
    <col min="2305" max="2305" width="12.85546875" style="1" customWidth="1"/>
    <col min="2306" max="2306" width="11" style="1" customWidth="1"/>
    <col min="2307" max="2307" width="29" style="1" customWidth="1"/>
    <col min="2308" max="2308" width="22.85546875" style="1" customWidth="1"/>
    <col min="2309" max="2309" width="14.42578125" style="1" customWidth="1"/>
    <col min="2310" max="2310" width="14.85546875" style="1" customWidth="1"/>
    <col min="2311" max="2311" width="12.140625" style="1" customWidth="1"/>
    <col min="2312" max="2312" width="17" style="1" customWidth="1"/>
    <col min="2313" max="2313" width="20.7109375" style="1" customWidth="1"/>
    <col min="2314" max="2314" width="17.85546875" style="1" customWidth="1"/>
    <col min="2315" max="2560" width="5.7109375" style="1"/>
    <col min="2561" max="2561" width="12.85546875" style="1" customWidth="1"/>
    <col min="2562" max="2562" width="11" style="1" customWidth="1"/>
    <col min="2563" max="2563" width="29" style="1" customWidth="1"/>
    <col min="2564" max="2564" width="22.85546875" style="1" customWidth="1"/>
    <col min="2565" max="2565" width="14.42578125" style="1" customWidth="1"/>
    <col min="2566" max="2566" width="14.85546875" style="1" customWidth="1"/>
    <col min="2567" max="2567" width="12.140625" style="1" customWidth="1"/>
    <col min="2568" max="2568" width="17" style="1" customWidth="1"/>
    <col min="2569" max="2569" width="20.7109375" style="1" customWidth="1"/>
    <col min="2570" max="2570" width="17.85546875" style="1" customWidth="1"/>
    <col min="2571" max="2816" width="5.7109375" style="1"/>
    <col min="2817" max="2817" width="12.85546875" style="1" customWidth="1"/>
    <col min="2818" max="2818" width="11" style="1" customWidth="1"/>
    <col min="2819" max="2819" width="29" style="1" customWidth="1"/>
    <col min="2820" max="2820" width="22.85546875" style="1" customWidth="1"/>
    <col min="2821" max="2821" width="14.42578125" style="1" customWidth="1"/>
    <col min="2822" max="2822" width="14.85546875" style="1" customWidth="1"/>
    <col min="2823" max="2823" width="12.140625" style="1" customWidth="1"/>
    <col min="2824" max="2824" width="17" style="1" customWidth="1"/>
    <col min="2825" max="2825" width="20.7109375" style="1" customWidth="1"/>
    <col min="2826" max="2826" width="17.85546875" style="1" customWidth="1"/>
    <col min="2827" max="3072" width="5.7109375" style="1"/>
    <col min="3073" max="3073" width="12.85546875" style="1" customWidth="1"/>
    <col min="3074" max="3074" width="11" style="1" customWidth="1"/>
    <col min="3075" max="3075" width="29" style="1" customWidth="1"/>
    <col min="3076" max="3076" width="22.85546875" style="1" customWidth="1"/>
    <col min="3077" max="3077" width="14.42578125" style="1" customWidth="1"/>
    <col min="3078" max="3078" width="14.85546875" style="1" customWidth="1"/>
    <col min="3079" max="3079" width="12.140625" style="1" customWidth="1"/>
    <col min="3080" max="3080" width="17" style="1" customWidth="1"/>
    <col min="3081" max="3081" width="20.7109375" style="1" customWidth="1"/>
    <col min="3082" max="3082" width="17.85546875" style="1" customWidth="1"/>
    <col min="3083" max="3328" width="5.7109375" style="1"/>
    <col min="3329" max="3329" width="12.85546875" style="1" customWidth="1"/>
    <col min="3330" max="3330" width="11" style="1" customWidth="1"/>
    <col min="3331" max="3331" width="29" style="1" customWidth="1"/>
    <col min="3332" max="3332" width="22.85546875" style="1" customWidth="1"/>
    <col min="3333" max="3333" width="14.42578125" style="1" customWidth="1"/>
    <col min="3334" max="3334" width="14.85546875" style="1" customWidth="1"/>
    <col min="3335" max="3335" width="12.140625" style="1" customWidth="1"/>
    <col min="3336" max="3336" width="17" style="1" customWidth="1"/>
    <col min="3337" max="3337" width="20.7109375" style="1" customWidth="1"/>
    <col min="3338" max="3338" width="17.85546875" style="1" customWidth="1"/>
    <col min="3339" max="3584" width="5.7109375" style="1"/>
    <col min="3585" max="3585" width="12.85546875" style="1" customWidth="1"/>
    <col min="3586" max="3586" width="11" style="1" customWidth="1"/>
    <col min="3587" max="3587" width="29" style="1" customWidth="1"/>
    <col min="3588" max="3588" width="22.85546875" style="1" customWidth="1"/>
    <col min="3589" max="3589" width="14.42578125" style="1" customWidth="1"/>
    <col min="3590" max="3590" width="14.85546875" style="1" customWidth="1"/>
    <col min="3591" max="3591" width="12.140625" style="1" customWidth="1"/>
    <col min="3592" max="3592" width="17" style="1" customWidth="1"/>
    <col min="3593" max="3593" width="20.7109375" style="1" customWidth="1"/>
    <col min="3594" max="3594" width="17.85546875" style="1" customWidth="1"/>
    <col min="3595" max="3840" width="5.7109375" style="1"/>
    <col min="3841" max="3841" width="12.85546875" style="1" customWidth="1"/>
    <col min="3842" max="3842" width="11" style="1" customWidth="1"/>
    <col min="3843" max="3843" width="29" style="1" customWidth="1"/>
    <col min="3844" max="3844" width="22.85546875" style="1" customWidth="1"/>
    <col min="3845" max="3845" width="14.42578125" style="1" customWidth="1"/>
    <col min="3846" max="3846" width="14.85546875" style="1" customWidth="1"/>
    <col min="3847" max="3847" width="12.140625" style="1" customWidth="1"/>
    <col min="3848" max="3848" width="17" style="1" customWidth="1"/>
    <col min="3849" max="3849" width="20.7109375" style="1" customWidth="1"/>
    <col min="3850" max="3850" width="17.85546875" style="1" customWidth="1"/>
    <col min="3851" max="4096" width="5.7109375" style="1"/>
    <col min="4097" max="4097" width="12.85546875" style="1" customWidth="1"/>
    <col min="4098" max="4098" width="11" style="1" customWidth="1"/>
    <col min="4099" max="4099" width="29" style="1" customWidth="1"/>
    <col min="4100" max="4100" width="22.85546875" style="1" customWidth="1"/>
    <col min="4101" max="4101" width="14.42578125" style="1" customWidth="1"/>
    <col min="4102" max="4102" width="14.85546875" style="1" customWidth="1"/>
    <col min="4103" max="4103" width="12.140625" style="1" customWidth="1"/>
    <col min="4104" max="4104" width="17" style="1" customWidth="1"/>
    <col min="4105" max="4105" width="20.7109375" style="1" customWidth="1"/>
    <col min="4106" max="4106" width="17.85546875" style="1" customWidth="1"/>
    <col min="4107" max="4352" width="5.7109375" style="1"/>
    <col min="4353" max="4353" width="12.85546875" style="1" customWidth="1"/>
    <col min="4354" max="4354" width="11" style="1" customWidth="1"/>
    <col min="4355" max="4355" width="29" style="1" customWidth="1"/>
    <col min="4356" max="4356" width="22.85546875" style="1" customWidth="1"/>
    <col min="4357" max="4357" width="14.42578125" style="1" customWidth="1"/>
    <col min="4358" max="4358" width="14.85546875" style="1" customWidth="1"/>
    <col min="4359" max="4359" width="12.140625" style="1" customWidth="1"/>
    <col min="4360" max="4360" width="17" style="1" customWidth="1"/>
    <col min="4361" max="4361" width="20.7109375" style="1" customWidth="1"/>
    <col min="4362" max="4362" width="17.85546875" style="1" customWidth="1"/>
    <col min="4363" max="4608" width="5.7109375" style="1"/>
    <col min="4609" max="4609" width="12.85546875" style="1" customWidth="1"/>
    <col min="4610" max="4610" width="11" style="1" customWidth="1"/>
    <col min="4611" max="4611" width="29" style="1" customWidth="1"/>
    <col min="4612" max="4612" width="22.85546875" style="1" customWidth="1"/>
    <col min="4613" max="4613" width="14.42578125" style="1" customWidth="1"/>
    <col min="4614" max="4614" width="14.85546875" style="1" customWidth="1"/>
    <col min="4615" max="4615" width="12.140625" style="1" customWidth="1"/>
    <col min="4616" max="4616" width="17" style="1" customWidth="1"/>
    <col min="4617" max="4617" width="20.7109375" style="1" customWidth="1"/>
    <col min="4618" max="4618" width="17.85546875" style="1" customWidth="1"/>
    <col min="4619" max="4864" width="5.7109375" style="1"/>
    <col min="4865" max="4865" width="12.85546875" style="1" customWidth="1"/>
    <col min="4866" max="4866" width="11" style="1" customWidth="1"/>
    <col min="4867" max="4867" width="29" style="1" customWidth="1"/>
    <col min="4868" max="4868" width="22.85546875" style="1" customWidth="1"/>
    <col min="4869" max="4869" width="14.42578125" style="1" customWidth="1"/>
    <col min="4870" max="4870" width="14.85546875" style="1" customWidth="1"/>
    <col min="4871" max="4871" width="12.140625" style="1" customWidth="1"/>
    <col min="4872" max="4872" width="17" style="1" customWidth="1"/>
    <col min="4873" max="4873" width="20.7109375" style="1" customWidth="1"/>
    <col min="4874" max="4874" width="17.85546875" style="1" customWidth="1"/>
    <col min="4875" max="5120" width="5.7109375" style="1"/>
    <col min="5121" max="5121" width="12.85546875" style="1" customWidth="1"/>
    <col min="5122" max="5122" width="11" style="1" customWidth="1"/>
    <col min="5123" max="5123" width="29" style="1" customWidth="1"/>
    <col min="5124" max="5124" width="22.85546875" style="1" customWidth="1"/>
    <col min="5125" max="5125" width="14.42578125" style="1" customWidth="1"/>
    <col min="5126" max="5126" width="14.85546875" style="1" customWidth="1"/>
    <col min="5127" max="5127" width="12.140625" style="1" customWidth="1"/>
    <col min="5128" max="5128" width="17" style="1" customWidth="1"/>
    <col min="5129" max="5129" width="20.7109375" style="1" customWidth="1"/>
    <col min="5130" max="5130" width="17.85546875" style="1" customWidth="1"/>
    <col min="5131" max="5376" width="5.7109375" style="1"/>
    <col min="5377" max="5377" width="12.85546875" style="1" customWidth="1"/>
    <col min="5378" max="5378" width="11" style="1" customWidth="1"/>
    <col min="5379" max="5379" width="29" style="1" customWidth="1"/>
    <col min="5380" max="5380" width="22.85546875" style="1" customWidth="1"/>
    <col min="5381" max="5381" width="14.42578125" style="1" customWidth="1"/>
    <col min="5382" max="5382" width="14.85546875" style="1" customWidth="1"/>
    <col min="5383" max="5383" width="12.140625" style="1" customWidth="1"/>
    <col min="5384" max="5384" width="17" style="1" customWidth="1"/>
    <col min="5385" max="5385" width="20.7109375" style="1" customWidth="1"/>
    <col min="5386" max="5386" width="17.85546875" style="1" customWidth="1"/>
    <col min="5387" max="5632" width="5.7109375" style="1"/>
    <col min="5633" max="5633" width="12.85546875" style="1" customWidth="1"/>
    <col min="5634" max="5634" width="11" style="1" customWidth="1"/>
    <col min="5635" max="5635" width="29" style="1" customWidth="1"/>
    <col min="5636" max="5636" width="22.85546875" style="1" customWidth="1"/>
    <col min="5637" max="5637" width="14.42578125" style="1" customWidth="1"/>
    <col min="5638" max="5638" width="14.85546875" style="1" customWidth="1"/>
    <col min="5639" max="5639" width="12.140625" style="1" customWidth="1"/>
    <col min="5640" max="5640" width="17" style="1" customWidth="1"/>
    <col min="5641" max="5641" width="20.7109375" style="1" customWidth="1"/>
    <col min="5642" max="5642" width="17.85546875" style="1" customWidth="1"/>
    <col min="5643" max="5888" width="5.7109375" style="1"/>
    <col min="5889" max="5889" width="12.85546875" style="1" customWidth="1"/>
    <col min="5890" max="5890" width="11" style="1" customWidth="1"/>
    <col min="5891" max="5891" width="29" style="1" customWidth="1"/>
    <col min="5892" max="5892" width="22.85546875" style="1" customWidth="1"/>
    <col min="5893" max="5893" width="14.42578125" style="1" customWidth="1"/>
    <col min="5894" max="5894" width="14.85546875" style="1" customWidth="1"/>
    <col min="5895" max="5895" width="12.140625" style="1" customWidth="1"/>
    <col min="5896" max="5896" width="17" style="1" customWidth="1"/>
    <col min="5897" max="5897" width="20.7109375" style="1" customWidth="1"/>
    <col min="5898" max="5898" width="17.85546875" style="1" customWidth="1"/>
    <col min="5899" max="6144" width="5.7109375" style="1"/>
    <col min="6145" max="6145" width="12.85546875" style="1" customWidth="1"/>
    <col min="6146" max="6146" width="11" style="1" customWidth="1"/>
    <col min="6147" max="6147" width="29" style="1" customWidth="1"/>
    <col min="6148" max="6148" width="22.85546875" style="1" customWidth="1"/>
    <col min="6149" max="6149" width="14.42578125" style="1" customWidth="1"/>
    <col min="6150" max="6150" width="14.85546875" style="1" customWidth="1"/>
    <col min="6151" max="6151" width="12.140625" style="1" customWidth="1"/>
    <col min="6152" max="6152" width="17" style="1" customWidth="1"/>
    <col min="6153" max="6153" width="20.7109375" style="1" customWidth="1"/>
    <col min="6154" max="6154" width="17.85546875" style="1" customWidth="1"/>
    <col min="6155" max="6400" width="5.7109375" style="1"/>
    <col min="6401" max="6401" width="12.85546875" style="1" customWidth="1"/>
    <col min="6402" max="6402" width="11" style="1" customWidth="1"/>
    <col min="6403" max="6403" width="29" style="1" customWidth="1"/>
    <col min="6404" max="6404" width="22.85546875" style="1" customWidth="1"/>
    <col min="6405" max="6405" width="14.42578125" style="1" customWidth="1"/>
    <col min="6406" max="6406" width="14.85546875" style="1" customWidth="1"/>
    <col min="6407" max="6407" width="12.140625" style="1" customWidth="1"/>
    <col min="6408" max="6408" width="17" style="1" customWidth="1"/>
    <col min="6409" max="6409" width="20.7109375" style="1" customWidth="1"/>
    <col min="6410" max="6410" width="17.85546875" style="1" customWidth="1"/>
    <col min="6411" max="6656" width="5.7109375" style="1"/>
    <col min="6657" max="6657" width="12.85546875" style="1" customWidth="1"/>
    <col min="6658" max="6658" width="11" style="1" customWidth="1"/>
    <col min="6659" max="6659" width="29" style="1" customWidth="1"/>
    <col min="6660" max="6660" width="22.85546875" style="1" customWidth="1"/>
    <col min="6661" max="6661" width="14.42578125" style="1" customWidth="1"/>
    <col min="6662" max="6662" width="14.85546875" style="1" customWidth="1"/>
    <col min="6663" max="6663" width="12.140625" style="1" customWidth="1"/>
    <col min="6664" max="6664" width="17" style="1" customWidth="1"/>
    <col min="6665" max="6665" width="20.7109375" style="1" customWidth="1"/>
    <col min="6666" max="6666" width="17.85546875" style="1" customWidth="1"/>
    <col min="6667" max="6912" width="5.7109375" style="1"/>
    <col min="6913" max="6913" width="12.85546875" style="1" customWidth="1"/>
    <col min="6914" max="6914" width="11" style="1" customWidth="1"/>
    <col min="6915" max="6915" width="29" style="1" customWidth="1"/>
    <col min="6916" max="6916" width="22.85546875" style="1" customWidth="1"/>
    <col min="6917" max="6917" width="14.42578125" style="1" customWidth="1"/>
    <col min="6918" max="6918" width="14.85546875" style="1" customWidth="1"/>
    <col min="6919" max="6919" width="12.140625" style="1" customWidth="1"/>
    <col min="6920" max="6920" width="17" style="1" customWidth="1"/>
    <col min="6921" max="6921" width="20.7109375" style="1" customWidth="1"/>
    <col min="6922" max="6922" width="17.85546875" style="1" customWidth="1"/>
    <col min="6923" max="7168" width="5.7109375" style="1"/>
    <col min="7169" max="7169" width="12.85546875" style="1" customWidth="1"/>
    <col min="7170" max="7170" width="11" style="1" customWidth="1"/>
    <col min="7171" max="7171" width="29" style="1" customWidth="1"/>
    <col min="7172" max="7172" width="22.85546875" style="1" customWidth="1"/>
    <col min="7173" max="7173" width="14.42578125" style="1" customWidth="1"/>
    <col min="7174" max="7174" width="14.85546875" style="1" customWidth="1"/>
    <col min="7175" max="7175" width="12.140625" style="1" customWidth="1"/>
    <col min="7176" max="7176" width="17" style="1" customWidth="1"/>
    <col min="7177" max="7177" width="20.7109375" style="1" customWidth="1"/>
    <col min="7178" max="7178" width="17.85546875" style="1" customWidth="1"/>
    <col min="7179" max="7424" width="5.7109375" style="1"/>
    <col min="7425" max="7425" width="12.85546875" style="1" customWidth="1"/>
    <col min="7426" max="7426" width="11" style="1" customWidth="1"/>
    <col min="7427" max="7427" width="29" style="1" customWidth="1"/>
    <col min="7428" max="7428" width="22.85546875" style="1" customWidth="1"/>
    <col min="7429" max="7429" width="14.42578125" style="1" customWidth="1"/>
    <col min="7430" max="7430" width="14.85546875" style="1" customWidth="1"/>
    <col min="7431" max="7431" width="12.140625" style="1" customWidth="1"/>
    <col min="7432" max="7432" width="17" style="1" customWidth="1"/>
    <col min="7433" max="7433" width="20.7109375" style="1" customWidth="1"/>
    <col min="7434" max="7434" width="17.85546875" style="1" customWidth="1"/>
    <col min="7435" max="7680" width="5.7109375" style="1"/>
    <col min="7681" max="7681" width="12.85546875" style="1" customWidth="1"/>
    <col min="7682" max="7682" width="11" style="1" customWidth="1"/>
    <col min="7683" max="7683" width="29" style="1" customWidth="1"/>
    <col min="7684" max="7684" width="22.85546875" style="1" customWidth="1"/>
    <col min="7685" max="7685" width="14.42578125" style="1" customWidth="1"/>
    <col min="7686" max="7686" width="14.85546875" style="1" customWidth="1"/>
    <col min="7687" max="7687" width="12.140625" style="1" customWidth="1"/>
    <col min="7688" max="7688" width="17" style="1" customWidth="1"/>
    <col min="7689" max="7689" width="20.7109375" style="1" customWidth="1"/>
    <col min="7690" max="7690" width="17.85546875" style="1" customWidth="1"/>
    <col min="7691" max="7936" width="5.7109375" style="1"/>
    <col min="7937" max="7937" width="12.85546875" style="1" customWidth="1"/>
    <col min="7938" max="7938" width="11" style="1" customWidth="1"/>
    <col min="7939" max="7939" width="29" style="1" customWidth="1"/>
    <col min="7940" max="7940" width="22.85546875" style="1" customWidth="1"/>
    <col min="7941" max="7941" width="14.42578125" style="1" customWidth="1"/>
    <col min="7942" max="7942" width="14.85546875" style="1" customWidth="1"/>
    <col min="7943" max="7943" width="12.140625" style="1" customWidth="1"/>
    <col min="7944" max="7944" width="17" style="1" customWidth="1"/>
    <col min="7945" max="7945" width="20.7109375" style="1" customWidth="1"/>
    <col min="7946" max="7946" width="17.85546875" style="1" customWidth="1"/>
    <col min="7947" max="8192" width="5.7109375" style="1"/>
    <col min="8193" max="8193" width="12.85546875" style="1" customWidth="1"/>
    <col min="8194" max="8194" width="11" style="1" customWidth="1"/>
    <col min="8195" max="8195" width="29" style="1" customWidth="1"/>
    <col min="8196" max="8196" width="22.85546875" style="1" customWidth="1"/>
    <col min="8197" max="8197" width="14.42578125" style="1" customWidth="1"/>
    <col min="8198" max="8198" width="14.85546875" style="1" customWidth="1"/>
    <col min="8199" max="8199" width="12.140625" style="1" customWidth="1"/>
    <col min="8200" max="8200" width="17" style="1" customWidth="1"/>
    <col min="8201" max="8201" width="20.7109375" style="1" customWidth="1"/>
    <col min="8202" max="8202" width="17.85546875" style="1" customWidth="1"/>
    <col min="8203" max="8448" width="5.7109375" style="1"/>
    <col min="8449" max="8449" width="12.85546875" style="1" customWidth="1"/>
    <col min="8450" max="8450" width="11" style="1" customWidth="1"/>
    <col min="8451" max="8451" width="29" style="1" customWidth="1"/>
    <col min="8452" max="8452" width="22.85546875" style="1" customWidth="1"/>
    <col min="8453" max="8453" width="14.42578125" style="1" customWidth="1"/>
    <col min="8454" max="8454" width="14.85546875" style="1" customWidth="1"/>
    <col min="8455" max="8455" width="12.140625" style="1" customWidth="1"/>
    <col min="8456" max="8456" width="17" style="1" customWidth="1"/>
    <col min="8457" max="8457" width="20.7109375" style="1" customWidth="1"/>
    <col min="8458" max="8458" width="17.85546875" style="1" customWidth="1"/>
    <col min="8459" max="8704" width="5.7109375" style="1"/>
    <col min="8705" max="8705" width="12.85546875" style="1" customWidth="1"/>
    <col min="8706" max="8706" width="11" style="1" customWidth="1"/>
    <col min="8707" max="8707" width="29" style="1" customWidth="1"/>
    <col min="8708" max="8708" width="22.85546875" style="1" customWidth="1"/>
    <col min="8709" max="8709" width="14.42578125" style="1" customWidth="1"/>
    <col min="8710" max="8710" width="14.85546875" style="1" customWidth="1"/>
    <col min="8711" max="8711" width="12.140625" style="1" customWidth="1"/>
    <col min="8712" max="8712" width="17" style="1" customWidth="1"/>
    <col min="8713" max="8713" width="20.7109375" style="1" customWidth="1"/>
    <col min="8714" max="8714" width="17.85546875" style="1" customWidth="1"/>
    <col min="8715" max="8960" width="5.7109375" style="1"/>
    <col min="8961" max="8961" width="12.85546875" style="1" customWidth="1"/>
    <col min="8962" max="8962" width="11" style="1" customWidth="1"/>
    <col min="8963" max="8963" width="29" style="1" customWidth="1"/>
    <col min="8964" max="8964" width="22.85546875" style="1" customWidth="1"/>
    <col min="8965" max="8965" width="14.42578125" style="1" customWidth="1"/>
    <col min="8966" max="8966" width="14.85546875" style="1" customWidth="1"/>
    <col min="8967" max="8967" width="12.140625" style="1" customWidth="1"/>
    <col min="8968" max="8968" width="17" style="1" customWidth="1"/>
    <col min="8969" max="8969" width="20.7109375" style="1" customWidth="1"/>
    <col min="8970" max="8970" width="17.85546875" style="1" customWidth="1"/>
    <col min="8971" max="9216" width="5.7109375" style="1"/>
    <col min="9217" max="9217" width="12.85546875" style="1" customWidth="1"/>
    <col min="9218" max="9218" width="11" style="1" customWidth="1"/>
    <col min="9219" max="9219" width="29" style="1" customWidth="1"/>
    <col min="9220" max="9220" width="22.85546875" style="1" customWidth="1"/>
    <col min="9221" max="9221" width="14.42578125" style="1" customWidth="1"/>
    <col min="9222" max="9222" width="14.85546875" style="1" customWidth="1"/>
    <col min="9223" max="9223" width="12.140625" style="1" customWidth="1"/>
    <col min="9224" max="9224" width="17" style="1" customWidth="1"/>
    <col min="9225" max="9225" width="20.7109375" style="1" customWidth="1"/>
    <col min="9226" max="9226" width="17.85546875" style="1" customWidth="1"/>
    <col min="9227" max="9472" width="5.7109375" style="1"/>
    <col min="9473" max="9473" width="12.85546875" style="1" customWidth="1"/>
    <col min="9474" max="9474" width="11" style="1" customWidth="1"/>
    <col min="9475" max="9475" width="29" style="1" customWidth="1"/>
    <col min="9476" max="9476" width="22.85546875" style="1" customWidth="1"/>
    <col min="9477" max="9477" width="14.42578125" style="1" customWidth="1"/>
    <col min="9478" max="9478" width="14.85546875" style="1" customWidth="1"/>
    <col min="9479" max="9479" width="12.140625" style="1" customWidth="1"/>
    <col min="9480" max="9480" width="17" style="1" customWidth="1"/>
    <col min="9481" max="9481" width="20.7109375" style="1" customWidth="1"/>
    <col min="9482" max="9482" width="17.85546875" style="1" customWidth="1"/>
    <col min="9483" max="9728" width="5.7109375" style="1"/>
    <col min="9729" max="9729" width="12.85546875" style="1" customWidth="1"/>
    <col min="9730" max="9730" width="11" style="1" customWidth="1"/>
    <col min="9731" max="9731" width="29" style="1" customWidth="1"/>
    <col min="9732" max="9732" width="22.85546875" style="1" customWidth="1"/>
    <col min="9733" max="9733" width="14.42578125" style="1" customWidth="1"/>
    <col min="9734" max="9734" width="14.85546875" style="1" customWidth="1"/>
    <col min="9735" max="9735" width="12.140625" style="1" customWidth="1"/>
    <col min="9736" max="9736" width="17" style="1" customWidth="1"/>
    <col min="9737" max="9737" width="20.7109375" style="1" customWidth="1"/>
    <col min="9738" max="9738" width="17.85546875" style="1" customWidth="1"/>
    <col min="9739" max="9984" width="5.7109375" style="1"/>
    <col min="9985" max="9985" width="12.85546875" style="1" customWidth="1"/>
    <col min="9986" max="9986" width="11" style="1" customWidth="1"/>
    <col min="9987" max="9987" width="29" style="1" customWidth="1"/>
    <col min="9988" max="9988" width="22.85546875" style="1" customWidth="1"/>
    <col min="9989" max="9989" width="14.42578125" style="1" customWidth="1"/>
    <col min="9990" max="9990" width="14.85546875" style="1" customWidth="1"/>
    <col min="9991" max="9991" width="12.140625" style="1" customWidth="1"/>
    <col min="9992" max="9992" width="17" style="1" customWidth="1"/>
    <col min="9993" max="9993" width="20.7109375" style="1" customWidth="1"/>
    <col min="9994" max="9994" width="17.85546875" style="1" customWidth="1"/>
    <col min="9995" max="10240" width="5.7109375" style="1"/>
    <col min="10241" max="10241" width="12.85546875" style="1" customWidth="1"/>
    <col min="10242" max="10242" width="11" style="1" customWidth="1"/>
    <col min="10243" max="10243" width="29" style="1" customWidth="1"/>
    <col min="10244" max="10244" width="22.85546875" style="1" customWidth="1"/>
    <col min="10245" max="10245" width="14.42578125" style="1" customWidth="1"/>
    <col min="10246" max="10246" width="14.85546875" style="1" customWidth="1"/>
    <col min="10247" max="10247" width="12.140625" style="1" customWidth="1"/>
    <col min="10248" max="10248" width="17" style="1" customWidth="1"/>
    <col min="10249" max="10249" width="20.7109375" style="1" customWidth="1"/>
    <col min="10250" max="10250" width="17.85546875" style="1" customWidth="1"/>
    <col min="10251" max="10496" width="5.7109375" style="1"/>
    <col min="10497" max="10497" width="12.85546875" style="1" customWidth="1"/>
    <col min="10498" max="10498" width="11" style="1" customWidth="1"/>
    <col min="10499" max="10499" width="29" style="1" customWidth="1"/>
    <col min="10500" max="10500" width="22.85546875" style="1" customWidth="1"/>
    <col min="10501" max="10501" width="14.42578125" style="1" customWidth="1"/>
    <col min="10502" max="10502" width="14.85546875" style="1" customWidth="1"/>
    <col min="10503" max="10503" width="12.140625" style="1" customWidth="1"/>
    <col min="10504" max="10504" width="17" style="1" customWidth="1"/>
    <col min="10505" max="10505" width="20.7109375" style="1" customWidth="1"/>
    <col min="10506" max="10506" width="17.85546875" style="1" customWidth="1"/>
    <col min="10507" max="10752" width="5.7109375" style="1"/>
    <col min="10753" max="10753" width="12.85546875" style="1" customWidth="1"/>
    <col min="10754" max="10754" width="11" style="1" customWidth="1"/>
    <col min="10755" max="10755" width="29" style="1" customWidth="1"/>
    <col min="10756" max="10756" width="22.85546875" style="1" customWidth="1"/>
    <col min="10757" max="10757" width="14.42578125" style="1" customWidth="1"/>
    <col min="10758" max="10758" width="14.85546875" style="1" customWidth="1"/>
    <col min="10759" max="10759" width="12.140625" style="1" customWidth="1"/>
    <col min="10760" max="10760" width="17" style="1" customWidth="1"/>
    <col min="10761" max="10761" width="20.7109375" style="1" customWidth="1"/>
    <col min="10762" max="10762" width="17.85546875" style="1" customWidth="1"/>
    <col min="10763" max="11008" width="5.7109375" style="1"/>
    <col min="11009" max="11009" width="12.85546875" style="1" customWidth="1"/>
    <col min="11010" max="11010" width="11" style="1" customWidth="1"/>
    <col min="11011" max="11011" width="29" style="1" customWidth="1"/>
    <col min="11012" max="11012" width="22.85546875" style="1" customWidth="1"/>
    <col min="11013" max="11013" width="14.42578125" style="1" customWidth="1"/>
    <col min="11014" max="11014" width="14.85546875" style="1" customWidth="1"/>
    <col min="11015" max="11015" width="12.140625" style="1" customWidth="1"/>
    <col min="11016" max="11016" width="17" style="1" customWidth="1"/>
    <col min="11017" max="11017" width="20.7109375" style="1" customWidth="1"/>
    <col min="11018" max="11018" width="17.85546875" style="1" customWidth="1"/>
    <col min="11019" max="11264" width="5.7109375" style="1"/>
    <col min="11265" max="11265" width="12.85546875" style="1" customWidth="1"/>
    <col min="11266" max="11266" width="11" style="1" customWidth="1"/>
    <col min="11267" max="11267" width="29" style="1" customWidth="1"/>
    <col min="11268" max="11268" width="22.85546875" style="1" customWidth="1"/>
    <col min="11269" max="11269" width="14.42578125" style="1" customWidth="1"/>
    <col min="11270" max="11270" width="14.85546875" style="1" customWidth="1"/>
    <col min="11271" max="11271" width="12.140625" style="1" customWidth="1"/>
    <col min="11272" max="11272" width="17" style="1" customWidth="1"/>
    <col min="11273" max="11273" width="20.7109375" style="1" customWidth="1"/>
    <col min="11274" max="11274" width="17.85546875" style="1" customWidth="1"/>
    <col min="11275" max="11520" width="5.7109375" style="1"/>
    <col min="11521" max="11521" width="12.85546875" style="1" customWidth="1"/>
    <col min="11522" max="11522" width="11" style="1" customWidth="1"/>
    <col min="11523" max="11523" width="29" style="1" customWidth="1"/>
    <col min="11524" max="11524" width="22.85546875" style="1" customWidth="1"/>
    <col min="11525" max="11525" width="14.42578125" style="1" customWidth="1"/>
    <col min="11526" max="11526" width="14.85546875" style="1" customWidth="1"/>
    <col min="11527" max="11527" width="12.140625" style="1" customWidth="1"/>
    <col min="11528" max="11528" width="17" style="1" customWidth="1"/>
    <col min="11529" max="11529" width="20.7109375" style="1" customWidth="1"/>
    <col min="11530" max="11530" width="17.85546875" style="1" customWidth="1"/>
    <col min="11531" max="11776" width="5.7109375" style="1"/>
    <col min="11777" max="11777" width="12.85546875" style="1" customWidth="1"/>
    <col min="11778" max="11778" width="11" style="1" customWidth="1"/>
    <col min="11779" max="11779" width="29" style="1" customWidth="1"/>
    <col min="11780" max="11780" width="22.85546875" style="1" customWidth="1"/>
    <col min="11781" max="11781" width="14.42578125" style="1" customWidth="1"/>
    <col min="11782" max="11782" width="14.85546875" style="1" customWidth="1"/>
    <col min="11783" max="11783" width="12.140625" style="1" customWidth="1"/>
    <col min="11784" max="11784" width="17" style="1" customWidth="1"/>
    <col min="11785" max="11785" width="20.7109375" style="1" customWidth="1"/>
    <col min="11786" max="11786" width="17.85546875" style="1" customWidth="1"/>
    <col min="11787" max="12032" width="5.7109375" style="1"/>
    <col min="12033" max="12033" width="12.85546875" style="1" customWidth="1"/>
    <col min="12034" max="12034" width="11" style="1" customWidth="1"/>
    <col min="12035" max="12035" width="29" style="1" customWidth="1"/>
    <col min="12036" max="12036" width="22.85546875" style="1" customWidth="1"/>
    <col min="12037" max="12037" width="14.42578125" style="1" customWidth="1"/>
    <col min="12038" max="12038" width="14.85546875" style="1" customWidth="1"/>
    <col min="12039" max="12039" width="12.140625" style="1" customWidth="1"/>
    <col min="12040" max="12040" width="17" style="1" customWidth="1"/>
    <col min="12041" max="12041" width="20.7109375" style="1" customWidth="1"/>
    <col min="12042" max="12042" width="17.85546875" style="1" customWidth="1"/>
    <col min="12043" max="12288" width="5.7109375" style="1"/>
    <col min="12289" max="12289" width="12.85546875" style="1" customWidth="1"/>
    <col min="12290" max="12290" width="11" style="1" customWidth="1"/>
    <col min="12291" max="12291" width="29" style="1" customWidth="1"/>
    <col min="12292" max="12292" width="22.85546875" style="1" customWidth="1"/>
    <col min="12293" max="12293" width="14.42578125" style="1" customWidth="1"/>
    <col min="12294" max="12294" width="14.85546875" style="1" customWidth="1"/>
    <col min="12295" max="12295" width="12.140625" style="1" customWidth="1"/>
    <col min="12296" max="12296" width="17" style="1" customWidth="1"/>
    <col min="12297" max="12297" width="20.7109375" style="1" customWidth="1"/>
    <col min="12298" max="12298" width="17.85546875" style="1" customWidth="1"/>
    <col min="12299" max="12544" width="5.7109375" style="1"/>
    <col min="12545" max="12545" width="12.85546875" style="1" customWidth="1"/>
    <col min="12546" max="12546" width="11" style="1" customWidth="1"/>
    <col min="12547" max="12547" width="29" style="1" customWidth="1"/>
    <col min="12548" max="12548" width="22.85546875" style="1" customWidth="1"/>
    <col min="12549" max="12549" width="14.42578125" style="1" customWidth="1"/>
    <col min="12550" max="12550" width="14.85546875" style="1" customWidth="1"/>
    <col min="12551" max="12551" width="12.140625" style="1" customWidth="1"/>
    <col min="12552" max="12552" width="17" style="1" customWidth="1"/>
    <col min="12553" max="12553" width="20.7109375" style="1" customWidth="1"/>
    <col min="12554" max="12554" width="17.85546875" style="1" customWidth="1"/>
    <col min="12555" max="12800" width="5.7109375" style="1"/>
    <col min="12801" max="12801" width="12.85546875" style="1" customWidth="1"/>
    <col min="12802" max="12802" width="11" style="1" customWidth="1"/>
    <col min="12803" max="12803" width="29" style="1" customWidth="1"/>
    <col min="12804" max="12804" width="22.85546875" style="1" customWidth="1"/>
    <col min="12805" max="12805" width="14.42578125" style="1" customWidth="1"/>
    <col min="12806" max="12806" width="14.85546875" style="1" customWidth="1"/>
    <col min="12807" max="12807" width="12.140625" style="1" customWidth="1"/>
    <col min="12808" max="12808" width="17" style="1" customWidth="1"/>
    <col min="12809" max="12809" width="20.7109375" style="1" customWidth="1"/>
    <col min="12810" max="12810" width="17.85546875" style="1" customWidth="1"/>
    <col min="12811" max="13056" width="5.7109375" style="1"/>
    <col min="13057" max="13057" width="12.85546875" style="1" customWidth="1"/>
    <col min="13058" max="13058" width="11" style="1" customWidth="1"/>
    <col min="13059" max="13059" width="29" style="1" customWidth="1"/>
    <col min="13060" max="13060" width="22.85546875" style="1" customWidth="1"/>
    <col min="13061" max="13061" width="14.42578125" style="1" customWidth="1"/>
    <col min="13062" max="13062" width="14.85546875" style="1" customWidth="1"/>
    <col min="13063" max="13063" width="12.140625" style="1" customWidth="1"/>
    <col min="13064" max="13064" width="17" style="1" customWidth="1"/>
    <col min="13065" max="13065" width="20.7109375" style="1" customWidth="1"/>
    <col min="13066" max="13066" width="17.85546875" style="1" customWidth="1"/>
    <col min="13067" max="13312" width="5.7109375" style="1"/>
    <col min="13313" max="13313" width="12.85546875" style="1" customWidth="1"/>
    <col min="13314" max="13314" width="11" style="1" customWidth="1"/>
    <col min="13315" max="13315" width="29" style="1" customWidth="1"/>
    <col min="13316" max="13316" width="22.85546875" style="1" customWidth="1"/>
    <col min="13317" max="13317" width="14.42578125" style="1" customWidth="1"/>
    <col min="13318" max="13318" width="14.85546875" style="1" customWidth="1"/>
    <col min="13319" max="13319" width="12.140625" style="1" customWidth="1"/>
    <col min="13320" max="13320" width="17" style="1" customWidth="1"/>
    <col min="13321" max="13321" width="20.7109375" style="1" customWidth="1"/>
    <col min="13322" max="13322" width="17.85546875" style="1" customWidth="1"/>
    <col min="13323" max="13568" width="5.7109375" style="1"/>
    <col min="13569" max="13569" width="12.85546875" style="1" customWidth="1"/>
    <col min="13570" max="13570" width="11" style="1" customWidth="1"/>
    <col min="13571" max="13571" width="29" style="1" customWidth="1"/>
    <col min="13572" max="13572" width="22.85546875" style="1" customWidth="1"/>
    <col min="13573" max="13573" width="14.42578125" style="1" customWidth="1"/>
    <col min="13574" max="13574" width="14.85546875" style="1" customWidth="1"/>
    <col min="13575" max="13575" width="12.140625" style="1" customWidth="1"/>
    <col min="13576" max="13576" width="17" style="1" customWidth="1"/>
    <col min="13577" max="13577" width="20.7109375" style="1" customWidth="1"/>
    <col min="13578" max="13578" width="17.85546875" style="1" customWidth="1"/>
    <col min="13579" max="13824" width="5.7109375" style="1"/>
    <col min="13825" max="13825" width="12.85546875" style="1" customWidth="1"/>
    <col min="13826" max="13826" width="11" style="1" customWidth="1"/>
    <col min="13827" max="13827" width="29" style="1" customWidth="1"/>
    <col min="13828" max="13828" width="22.85546875" style="1" customWidth="1"/>
    <col min="13829" max="13829" width="14.42578125" style="1" customWidth="1"/>
    <col min="13830" max="13830" width="14.85546875" style="1" customWidth="1"/>
    <col min="13831" max="13831" width="12.140625" style="1" customWidth="1"/>
    <col min="13832" max="13832" width="17" style="1" customWidth="1"/>
    <col min="13833" max="13833" width="20.7109375" style="1" customWidth="1"/>
    <col min="13834" max="13834" width="17.85546875" style="1" customWidth="1"/>
    <col min="13835" max="14080" width="5.7109375" style="1"/>
    <col min="14081" max="14081" width="12.85546875" style="1" customWidth="1"/>
    <col min="14082" max="14082" width="11" style="1" customWidth="1"/>
    <col min="14083" max="14083" width="29" style="1" customWidth="1"/>
    <col min="14084" max="14084" width="22.85546875" style="1" customWidth="1"/>
    <col min="14085" max="14085" width="14.42578125" style="1" customWidth="1"/>
    <col min="14086" max="14086" width="14.85546875" style="1" customWidth="1"/>
    <col min="14087" max="14087" width="12.140625" style="1" customWidth="1"/>
    <col min="14088" max="14088" width="17" style="1" customWidth="1"/>
    <col min="14089" max="14089" width="20.7109375" style="1" customWidth="1"/>
    <col min="14090" max="14090" width="17.85546875" style="1" customWidth="1"/>
    <col min="14091" max="14336" width="5.7109375" style="1"/>
    <col min="14337" max="14337" width="12.85546875" style="1" customWidth="1"/>
    <col min="14338" max="14338" width="11" style="1" customWidth="1"/>
    <col min="14339" max="14339" width="29" style="1" customWidth="1"/>
    <col min="14340" max="14340" width="22.85546875" style="1" customWidth="1"/>
    <col min="14341" max="14341" width="14.42578125" style="1" customWidth="1"/>
    <col min="14342" max="14342" width="14.85546875" style="1" customWidth="1"/>
    <col min="14343" max="14343" width="12.140625" style="1" customWidth="1"/>
    <col min="14344" max="14344" width="17" style="1" customWidth="1"/>
    <col min="14345" max="14345" width="20.7109375" style="1" customWidth="1"/>
    <col min="14346" max="14346" width="17.85546875" style="1" customWidth="1"/>
    <col min="14347" max="14592" width="5.7109375" style="1"/>
    <col min="14593" max="14593" width="12.85546875" style="1" customWidth="1"/>
    <col min="14594" max="14594" width="11" style="1" customWidth="1"/>
    <col min="14595" max="14595" width="29" style="1" customWidth="1"/>
    <col min="14596" max="14596" width="22.85546875" style="1" customWidth="1"/>
    <col min="14597" max="14597" width="14.42578125" style="1" customWidth="1"/>
    <col min="14598" max="14598" width="14.85546875" style="1" customWidth="1"/>
    <col min="14599" max="14599" width="12.140625" style="1" customWidth="1"/>
    <col min="14600" max="14600" width="17" style="1" customWidth="1"/>
    <col min="14601" max="14601" width="20.7109375" style="1" customWidth="1"/>
    <col min="14602" max="14602" width="17.85546875" style="1" customWidth="1"/>
    <col min="14603" max="14848" width="5.7109375" style="1"/>
    <col min="14849" max="14849" width="12.85546875" style="1" customWidth="1"/>
    <col min="14850" max="14850" width="11" style="1" customWidth="1"/>
    <col min="14851" max="14851" width="29" style="1" customWidth="1"/>
    <col min="14852" max="14852" width="22.85546875" style="1" customWidth="1"/>
    <col min="14853" max="14853" width="14.42578125" style="1" customWidth="1"/>
    <col min="14854" max="14854" width="14.85546875" style="1" customWidth="1"/>
    <col min="14855" max="14855" width="12.140625" style="1" customWidth="1"/>
    <col min="14856" max="14856" width="17" style="1" customWidth="1"/>
    <col min="14857" max="14857" width="20.7109375" style="1" customWidth="1"/>
    <col min="14858" max="14858" width="17.85546875" style="1" customWidth="1"/>
    <col min="14859" max="15104" width="5.7109375" style="1"/>
    <col min="15105" max="15105" width="12.85546875" style="1" customWidth="1"/>
    <col min="15106" max="15106" width="11" style="1" customWidth="1"/>
    <col min="15107" max="15107" width="29" style="1" customWidth="1"/>
    <col min="15108" max="15108" width="22.85546875" style="1" customWidth="1"/>
    <col min="15109" max="15109" width="14.42578125" style="1" customWidth="1"/>
    <col min="15110" max="15110" width="14.85546875" style="1" customWidth="1"/>
    <col min="15111" max="15111" width="12.140625" style="1" customWidth="1"/>
    <col min="15112" max="15112" width="17" style="1" customWidth="1"/>
    <col min="15113" max="15113" width="20.7109375" style="1" customWidth="1"/>
    <col min="15114" max="15114" width="17.85546875" style="1" customWidth="1"/>
    <col min="15115" max="15360" width="5.7109375" style="1"/>
    <col min="15361" max="15361" width="12.85546875" style="1" customWidth="1"/>
    <col min="15362" max="15362" width="11" style="1" customWidth="1"/>
    <col min="15363" max="15363" width="29" style="1" customWidth="1"/>
    <col min="15364" max="15364" width="22.85546875" style="1" customWidth="1"/>
    <col min="15365" max="15365" width="14.42578125" style="1" customWidth="1"/>
    <col min="15366" max="15366" width="14.85546875" style="1" customWidth="1"/>
    <col min="15367" max="15367" width="12.140625" style="1" customWidth="1"/>
    <col min="15368" max="15368" width="17" style="1" customWidth="1"/>
    <col min="15369" max="15369" width="20.7109375" style="1" customWidth="1"/>
    <col min="15370" max="15370" width="17.85546875" style="1" customWidth="1"/>
    <col min="15371" max="15616" width="5.7109375" style="1"/>
    <col min="15617" max="15617" width="12.85546875" style="1" customWidth="1"/>
    <col min="15618" max="15618" width="11" style="1" customWidth="1"/>
    <col min="15619" max="15619" width="29" style="1" customWidth="1"/>
    <col min="15620" max="15620" width="22.85546875" style="1" customWidth="1"/>
    <col min="15621" max="15621" width="14.42578125" style="1" customWidth="1"/>
    <col min="15622" max="15622" width="14.85546875" style="1" customWidth="1"/>
    <col min="15623" max="15623" width="12.140625" style="1" customWidth="1"/>
    <col min="15624" max="15624" width="17" style="1" customWidth="1"/>
    <col min="15625" max="15625" width="20.7109375" style="1" customWidth="1"/>
    <col min="15626" max="15626" width="17.85546875" style="1" customWidth="1"/>
    <col min="15627" max="15872" width="5.7109375" style="1"/>
    <col min="15873" max="15873" width="12.85546875" style="1" customWidth="1"/>
    <col min="15874" max="15874" width="11" style="1" customWidth="1"/>
    <col min="15875" max="15875" width="29" style="1" customWidth="1"/>
    <col min="15876" max="15876" width="22.85546875" style="1" customWidth="1"/>
    <col min="15877" max="15877" width="14.42578125" style="1" customWidth="1"/>
    <col min="15878" max="15878" width="14.85546875" style="1" customWidth="1"/>
    <col min="15879" max="15879" width="12.140625" style="1" customWidth="1"/>
    <col min="15880" max="15880" width="17" style="1" customWidth="1"/>
    <col min="15881" max="15881" width="20.7109375" style="1" customWidth="1"/>
    <col min="15882" max="15882" width="17.85546875" style="1" customWidth="1"/>
    <col min="15883" max="16128" width="5.7109375" style="1"/>
    <col min="16129" max="16129" width="12.85546875" style="1" customWidth="1"/>
    <col min="16130" max="16130" width="11" style="1" customWidth="1"/>
    <col min="16131" max="16131" width="29" style="1" customWidth="1"/>
    <col min="16132" max="16132" width="22.85546875" style="1" customWidth="1"/>
    <col min="16133" max="16133" width="14.42578125" style="1" customWidth="1"/>
    <col min="16134" max="16134" width="14.85546875" style="1" customWidth="1"/>
    <col min="16135" max="16135" width="12.140625" style="1" customWidth="1"/>
    <col min="16136" max="16136" width="17" style="1" customWidth="1"/>
    <col min="16137" max="16137" width="20.7109375" style="1" customWidth="1"/>
    <col min="16138" max="16138" width="17.85546875" style="1" customWidth="1"/>
    <col min="16139" max="16384" width="5.7109375" style="1"/>
  </cols>
  <sheetData>
    <row r="1" spans="1:10" ht="19.5" customHeight="1" x14ac:dyDescent="0.25">
      <c r="A1" s="1042" t="s">
        <v>295</v>
      </c>
      <c r="B1" s="1042"/>
      <c r="C1" s="1042"/>
      <c r="D1" s="1042"/>
      <c r="E1" s="1042"/>
      <c r="F1" s="1042"/>
      <c r="G1" s="1042"/>
      <c r="H1" s="1042"/>
      <c r="I1" s="1042"/>
      <c r="J1" s="1042"/>
    </row>
    <row r="2" spans="1:10" ht="19.5" customHeight="1" x14ac:dyDescent="0.25">
      <c r="A2" s="1042"/>
      <c r="B2" s="1042"/>
      <c r="C2" s="1042"/>
      <c r="D2" s="1042"/>
      <c r="E2" s="1042"/>
      <c r="F2" s="1042"/>
      <c r="G2" s="1042"/>
      <c r="H2" s="1042"/>
      <c r="I2" s="1042"/>
      <c r="J2" s="1042"/>
    </row>
    <row r="3" spans="1:10" ht="19.5" customHeight="1" x14ac:dyDescent="0.25">
      <c r="A3" s="1048" t="s">
        <v>269</v>
      </c>
      <c r="B3" s="1048"/>
      <c r="C3" s="1048"/>
      <c r="D3" s="1048"/>
      <c r="E3" s="1048"/>
      <c r="F3" s="1048"/>
      <c r="G3" s="1048"/>
      <c r="H3" s="1048"/>
      <c r="I3" s="1048"/>
      <c r="J3" s="1048"/>
    </row>
    <row r="4" spans="1:10" ht="19.5" customHeight="1" x14ac:dyDescent="0.25">
      <c r="A4" s="1048"/>
      <c r="B4" s="1048"/>
      <c r="C4" s="1048"/>
      <c r="D4" s="1048"/>
      <c r="E4" s="1048"/>
      <c r="F4" s="1048"/>
      <c r="G4" s="1048"/>
      <c r="H4" s="1048"/>
      <c r="I4" s="1048"/>
      <c r="J4" s="1048"/>
    </row>
    <row r="5" spans="1:10" ht="24" customHeight="1" thickBot="1" x14ac:dyDescent="0.3">
      <c r="A5" s="538"/>
      <c r="B5" s="538"/>
      <c r="C5" s="538"/>
      <c r="D5" s="538"/>
      <c r="E5" s="538"/>
      <c r="F5" s="538"/>
      <c r="G5" s="538"/>
      <c r="H5" s="538"/>
      <c r="I5" s="538"/>
      <c r="J5" s="538"/>
    </row>
    <row r="6" spans="1:10" ht="24" customHeight="1" x14ac:dyDescent="0.3">
      <c r="A6" s="539" t="s">
        <v>100</v>
      </c>
      <c r="B6" s="540"/>
      <c r="C6" s="541"/>
      <c r="D6" s="541"/>
      <c r="E6" s="541"/>
      <c r="F6" s="11"/>
      <c r="G6" s="11"/>
      <c r="H6" s="540" t="s">
        <v>352</v>
      </c>
      <c r="I6" s="11"/>
      <c r="J6" s="542"/>
    </row>
    <row r="7" spans="1:10" ht="24" customHeight="1" x14ac:dyDescent="0.3">
      <c r="A7" s="543" t="s">
        <v>292</v>
      </c>
      <c r="B7" s="544"/>
      <c r="C7" s="545"/>
      <c r="D7" s="545"/>
      <c r="E7" s="545"/>
      <c r="F7" s="546"/>
      <c r="G7" s="546"/>
      <c r="H7" s="547"/>
      <c r="I7" s="546"/>
      <c r="J7" s="548"/>
    </row>
    <row r="8" spans="1:10" ht="15.75" customHeight="1" x14ac:dyDescent="0.3">
      <c r="A8" s="543" t="s">
        <v>293</v>
      </c>
      <c r="B8" s="544"/>
      <c r="C8" s="545"/>
      <c r="D8" s="545"/>
      <c r="E8" s="545"/>
      <c r="F8" s="546"/>
      <c r="G8" s="546"/>
      <c r="H8" s="547"/>
      <c r="I8" s="546"/>
      <c r="J8" s="548"/>
    </row>
    <row r="9" spans="1:10" ht="17.25" thickBot="1" x14ac:dyDescent="0.35">
      <c r="A9" s="549" t="s">
        <v>294</v>
      </c>
      <c r="B9" s="550"/>
      <c r="C9" s="551"/>
      <c r="D9" s="551"/>
      <c r="E9" s="551"/>
      <c r="F9" s="552"/>
      <c r="G9" s="552"/>
      <c r="H9" s="553"/>
      <c r="I9" s="552"/>
      <c r="J9" s="554"/>
    </row>
    <row r="10" spans="1:10" s="137" customFormat="1" ht="15" thickBot="1" x14ac:dyDescent="0.3">
      <c r="A10" s="1043" t="s">
        <v>270</v>
      </c>
      <c r="B10" s="1045" t="s">
        <v>271</v>
      </c>
      <c r="C10" s="1046" t="s">
        <v>272</v>
      </c>
      <c r="D10" s="1045" t="s">
        <v>273</v>
      </c>
      <c r="E10" s="1046" t="s">
        <v>274</v>
      </c>
      <c r="F10" s="1046" t="s">
        <v>275</v>
      </c>
      <c r="G10" s="1046"/>
      <c r="H10" s="1046"/>
      <c r="I10" s="1045" t="s">
        <v>276</v>
      </c>
      <c r="J10" s="1046" t="s">
        <v>277</v>
      </c>
    </row>
    <row r="11" spans="1:10" s="137" customFormat="1" ht="15" thickBot="1" x14ac:dyDescent="0.3">
      <c r="A11" s="1044"/>
      <c r="B11" s="1046"/>
      <c r="C11" s="1047"/>
      <c r="D11" s="1046"/>
      <c r="E11" s="1047"/>
      <c r="F11" s="556" t="s">
        <v>278</v>
      </c>
      <c r="G11" s="556" t="s">
        <v>279</v>
      </c>
      <c r="H11" s="556" t="s">
        <v>280</v>
      </c>
      <c r="I11" s="1046"/>
      <c r="J11" s="1047"/>
    </row>
    <row r="12" spans="1:10" ht="14.25" x14ac:dyDescent="0.25">
      <c r="A12" s="557"/>
      <c r="B12" s="558"/>
      <c r="C12" s="558"/>
      <c r="D12" s="558"/>
      <c r="E12" s="558"/>
      <c r="F12" s="558"/>
      <c r="G12" s="558"/>
      <c r="H12" s="558"/>
      <c r="I12" s="558"/>
      <c r="J12" s="559"/>
    </row>
    <row r="13" spans="1:10" ht="14.25" x14ac:dyDescent="0.25">
      <c r="A13" s="560"/>
      <c r="B13" s="560"/>
      <c r="C13" s="560"/>
      <c r="D13" s="560"/>
      <c r="E13" s="560"/>
      <c r="F13" s="560"/>
      <c r="G13" s="560"/>
      <c r="H13" s="560"/>
      <c r="I13" s="560"/>
      <c r="J13" s="561"/>
    </row>
    <row r="14" spans="1:10" x14ac:dyDescent="0.25">
      <c r="A14" s="562"/>
      <c r="B14" s="562"/>
      <c r="C14" s="562"/>
      <c r="D14" s="562"/>
      <c r="E14" s="562"/>
      <c r="F14" s="562"/>
      <c r="G14" s="562"/>
      <c r="H14" s="562"/>
      <c r="I14" s="562"/>
      <c r="J14" s="563"/>
    </row>
    <row r="15" spans="1:10" x14ac:dyDescent="0.25">
      <c r="A15" s="564"/>
      <c r="B15" s="564"/>
      <c r="C15" s="564"/>
      <c r="D15" s="564"/>
      <c r="E15" s="565"/>
      <c r="F15" s="565"/>
      <c r="G15" s="565"/>
      <c r="H15" s="565"/>
      <c r="I15" s="565"/>
      <c r="J15" s="566"/>
    </row>
    <row r="16" spans="1:10" x14ac:dyDescent="0.25">
      <c r="A16" s="567"/>
      <c r="B16" s="567"/>
      <c r="C16" s="567"/>
      <c r="D16" s="567"/>
      <c r="E16" s="567"/>
      <c r="F16" s="567"/>
      <c r="G16" s="567"/>
      <c r="H16" s="567"/>
      <c r="I16" s="567"/>
      <c r="J16" s="568"/>
    </row>
    <row r="17" spans="1:10" ht="16.5" x14ac:dyDescent="0.3">
      <c r="A17" s="567"/>
      <c r="B17" s="567"/>
      <c r="C17" s="567"/>
      <c r="D17" s="567"/>
      <c r="E17" s="567"/>
      <c r="F17" s="569"/>
      <c r="G17" s="569"/>
      <c r="H17" s="569"/>
      <c r="I17" s="569"/>
      <c r="J17" s="570"/>
    </row>
    <row r="18" spans="1:10" x14ac:dyDescent="0.25">
      <c r="A18" s="567"/>
      <c r="B18" s="567"/>
      <c r="C18" s="567"/>
      <c r="D18" s="567"/>
      <c r="E18" s="567"/>
      <c r="F18" s="567"/>
      <c r="G18" s="567"/>
      <c r="H18" s="567"/>
      <c r="I18" s="567"/>
      <c r="J18" s="568"/>
    </row>
    <row r="19" spans="1:10" ht="69.599999999999994" customHeight="1" x14ac:dyDescent="0.8">
      <c r="A19" s="1039" t="s">
        <v>267</v>
      </c>
      <c r="B19" s="1040"/>
      <c r="C19" s="1040"/>
      <c r="D19" s="1040"/>
      <c r="E19" s="1040"/>
      <c r="F19" s="1040"/>
      <c r="G19" s="1040"/>
      <c r="H19" s="1040"/>
      <c r="I19" s="1040"/>
      <c r="J19" s="1041"/>
    </row>
    <row r="20" spans="1:10" x14ac:dyDescent="0.25">
      <c r="A20" s="567"/>
      <c r="B20" s="567"/>
      <c r="C20" s="567"/>
      <c r="D20" s="567"/>
      <c r="E20" s="567"/>
      <c r="F20" s="567"/>
      <c r="G20" s="567"/>
      <c r="H20" s="567"/>
      <c r="I20" s="567"/>
      <c r="J20" s="568"/>
    </row>
    <row r="21" spans="1:10" x14ac:dyDescent="0.25">
      <c r="A21" s="567"/>
      <c r="B21" s="567"/>
      <c r="C21" s="567"/>
      <c r="D21" s="567"/>
      <c r="E21" s="567"/>
      <c r="F21" s="567"/>
      <c r="G21" s="567"/>
      <c r="H21" s="567"/>
      <c r="I21" s="567"/>
      <c r="J21" s="568"/>
    </row>
    <row r="22" spans="1:10" x14ac:dyDescent="0.25">
      <c r="A22" s="567"/>
      <c r="B22" s="567"/>
      <c r="C22" s="567"/>
      <c r="D22" s="567"/>
      <c r="E22" s="567"/>
      <c r="F22" s="567"/>
      <c r="G22" s="567"/>
      <c r="H22" s="567"/>
      <c r="I22" s="567"/>
      <c r="J22" s="568"/>
    </row>
    <row r="23" spans="1:10" x14ac:dyDescent="0.25">
      <c r="A23" s="567"/>
      <c r="B23" s="567"/>
      <c r="C23" s="567"/>
      <c r="D23" s="567"/>
      <c r="E23" s="567"/>
      <c r="F23" s="567"/>
      <c r="G23" s="567"/>
      <c r="H23" s="567"/>
      <c r="I23" s="567"/>
      <c r="J23" s="568"/>
    </row>
    <row r="24" spans="1:10" x14ac:dyDescent="0.25">
      <c r="A24" s="567"/>
      <c r="B24" s="567"/>
      <c r="C24" s="567"/>
      <c r="D24" s="567"/>
      <c r="E24" s="567"/>
      <c r="F24" s="567"/>
      <c r="G24" s="567"/>
      <c r="H24" s="567"/>
      <c r="I24" s="567"/>
      <c r="J24" s="568"/>
    </row>
    <row r="25" spans="1:10" x14ac:dyDescent="0.25">
      <c r="A25" s="567"/>
      <c r="B25" s="567"/>
      <c r="C25" s="567"/>
      <c r="D25" s="567"/>
      <c r="E25" s="567"/>
      <c r="F25" s="567"/>
      <c r="G25" s="567"/>
      <c r="H25" s="567"/>
      <c r="I25" s="567"/>
      <c r="J25" s="568"/>
    </row>
    <row r="26" spans="1:10" x14ac:dyDescent="0.25">
      <c r="A26" s="567"/>
      <c r="B26" s="567"/>
      <c r="C26" s="567"/>
      <c r="D26" s="567"/>
      <c r="E26" s="567"/>
      <c r="F26" s="567"/>
      <c r="G26" s="567"/>
      <c r="H26" s="567"/>
      <c r="I26" s="567"/>
      <c r="J26" s="568"/>
    </row>
    <row r="27" spans="1:10" ht="12" customHeight="1" x14ac:dyDescent="0.25">
      <c r="A27" s="567"/>
      <c r="B27" s="567"/>
      <c r="C27" s="567"/>
      <c r="D27" s="567"/>
      <c r="E27" s="567"/>
      <c r="F27" s="567"/>
      <c r="G27" s="567"/>
      <c r="H27" s="567"/>
      <c r="I27" s="567"/>
      <c r="J27" s="568"/>
    </row>
    <row r="28" spans="1:10" ht="13.15" customHeight="1" thickBot="1" x14ac:dyDescent="0.3">
      <c r="A28" s="571"/>
      <c r="B28" s="571"/>
      <c r="C28" s="571"/>
      <c r="D28" s="571"/>
      <c r="E28" s="571"/>
      <c r="F28" s="571"/>
      <c r="G28" s="571"/>
      <c r="H28" s="571"/>
      <c r="I28" s="571"/>
      <c r="J28" s="572"/>
    </row>
    <row r="29" spans="1:10" ht="14.25" thickBot="1" x14ac:dyDescent="0.3">
      <c r="A29" s="3"/>
      <c r="B29" s="3"/>
      <c r="C29" s="3"/>
      <c r="D29" s="3"/>
      <c r="E29" s="7"/>
      <c r="F29" s="7"/>
      <c r="G29" s="7"/>
      <c r="H29" s="7"/>
      <c r="I29" s="7"/>
      <c r="J29" s="7"/>
    </row>
    <row r="30" spans="1:10" ht="30.75" customHeight="1" thickBot="1" x14ac:dyDescent="0.3">
      <c r="C30" s="137"/>
      <c r="D30" s="137"/>
      <c r="E30" s="573" t="s">
        <v>268</v>
      </c>
      <c r="F30" s="574"/>
      <c r="G30" s="574"/>
      <c r="H30" s="574"/>
      <c r="I30" s="574"/>
      <c r="J30" s="574"/>
    </row>
    <row r="31" spans="1:10" ht="15.75" x14ac:dyDescent="0.25">
      <c r="A31" s="575"/>
      <c r="B31" s="575"/>
      <c r="I31" s="576"/>
    </row>
    <row r="46" ht="15.75" customHeight="1" x14ac:dyDescent="0.25"/>
    <row r="47" ht="15.75" customHeight="1" x14ac:dyDescent="0.25"/>
    <row r="48" ht="15.75" customHeight="1" x14ac:dyDescent="0.25"/>
    <row r="49" ht="16.5" customHeight="1" x14ac:dyDescent="0.25"/>
    <row r="50" ht="16.5" customHeight="1" x14ac:dyDescent="0.25"/>
    <row r="51" ht="12.75" customHeight="1" x14ac:dyDescent="0.25"/>
    <row r="53" ht="12.75" customHeight="1" x14ac:dyDescent="0.25"/>
    <row r="60" ht="15" customHeight="1" x14ac:dyDescent="0.25"/>
    <row r="61" ht="14.25" customHeight="1" x14ac:dyDescent="0.25"/>
    <row r="62" ht="13.5" customHeight="1" x14ac:dyDescent="0.25"/>
    <row r="63" ht="13.5" customHeight="1" x14ac:dyDescent="0.25"/>
    <row r="64" ht="16.5" customHeight="1" x14ac:dyDescent="0.25"/>
    <row r="68" ht="15.75" customHeight="1" x14ac:dyDescent="0.25"/>
    <row r="69" ht="15.75" customHeight="1" x14ac:dyDescent="0.25"/>
    <row r="70" ht="13.5" customHeight="1" x14ac:dyDescent="0.25"/>
    <row r="71" ht="14.25" customHeight="1" x14ac:dyDescent="0.25"/>
    <row r="73" ht="36.75" customHeight="1" x14ac:dyDescent="0.25"/>
  </sheetData>
  <mergeCells count="11">
    <mergeCell ref="A19:J19"/>
    <mergeCell ref="A1:J2"/>
    <mergeCell ref="A10:A11"/>
    <mergeCell ref="B10:B11"/>
    <mergeCell ref="C10:C11"/>
    <mergeCell ref="D10:D11"/>
    <mergeCell ref="E10:E11"/>
    <mergeCell ref="F10:H10"/>
    <mergeCell ref="I10:I11"/>
    <mergeCell ref="J10:J11"/>
    <mergeCell ref="A3:J4"/>
  </mergeCells>
  <printOptions horizontalCentered="1"/>
  <pageMargins left="0.43307086614173229" right="0.39370078740157483" top="0.74803149606299213" bottom="0.6692913385826772" header="0.31496062992125984" footer="0.27559055118110237"/>
  <pageSetup paperSize="5" scale="9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33"/>
  <sheetViews>
    <sheetView showGridLines="0" zoomScaleNormal="100" workbookViewId="0">
      <selection activeCell="C8" sqref="C8"/>
    </sheetView>
  </sheetViews>
  <sheetFormatPr baseColWidth="10" defaultRowHeight="13.5" x14ac:dyDescent="0.25"/>
  <cols>
    <col min="1" max="1" width="15.85546875" style="1" customWidth="1"/>
    <col min="2" max="2" width="15.140625" style="1" customWidth="1"/>
    <col min="3" max="3" width="3.28515625" style="1" customWidth="1"/>
    <col min="4" max="4" width="10.7109375" style="1" customWidth="1"/>
    <col min="5" max="5" width="1.85546875" style="1" customWidth="1"/>
    <col min="6" max="6" width="10.28515625" style="1" customWidth="1"/>
    <col min="7" max="7" width="2.28515625" style="1" customWidth="1"/>
    <col min="8" max="8" width="11.5703125" style="1" customWidth="1"/>
    <col min="9" max="9" width="3.7109375" style="1" customWidth="1"/>
    <col min="10" max="10" width="12.7109375" style="1" customWidth="1"/>
    <col min="11" max="11" width="3" style="1" customWidth="1"/>
    <col min="12" max="12" width="10.7109375" style="1" customWidth="1"/>
    <col min="13" max="13" width="3.42578125" style="1" customWidth="1"/>
    <col min="14" max="14" width="15.140625" style="1" customWidth="1"/>
    <col min="15" max="15" width="5.28515625" style="1" customWidth="1"/>
    <col min="16" max="16" width="10.28515625" style="1" customWidth="1"/>
    <col min="17" max="17" width="2" style="1" customWidth="1"/>
    <col min="18" max="18" width="10.42578125" style="1" customWidth="1"/>
    <col min="19" max="19" width="2.5703125" style="1" customWidth="1"/>
    <col min="20" max="20" width="11.5703125" style="1" customWidth="1"/>
    <col min="21" max="21" width="5.7109375" style="1" customWidth="1"/>
    <col min="22" max="257" width="11.5703125" style="1"/>
    <col min="258" max="258" width="15.140625" style="1" customWidth="1"/>
    <col min="259" max="259" width="3.28515625" style="1" customWidth="1"/>
    <col min="260" max="260" width="10.7109375" style="1" customWidth="1"/>
    <col min="261" max="261" width="1.85546875" style="1" customWidth="1"/>
    <col min="262" max="262" width="10.28515625" style="1" customWidth="1"/>
    <col min="263" max="263" width="2.28515625" style="1" customWidth="1"/>
    <col min="264" max="264" width="11.5703125" style="1" customWidth="1"/>
    <col min="265" max="265" width="3.7109375" style="1" customWidth="1"/>
    <col min="266" max="266" width="10.140625" style="1" customWidth="1"/>
    <col min="267" max="267" width="3" style="1" customWidth="1"/>
    <col min="268" max="268" width="10.7109375" style="1" customWidth="1"/>
    <col min="269" max="269" width="3.42578125" style="1" customWidth="1"/>
    <col min="270" max="270" width="11.5703125" style="1" customWidth="1"/>
    <col min="271" max="271" width="5.28515625" style="1" customWidth="1"/>
    <col min="272" max="272" width="10.28515625" style="1" customWidth="1"/>
    <col min="273" max="273" width="2" style="1" customWidth="1"/>
    <col min="274" max="274" width="9.28515625" style="1" customWidth="1"/>
    <col min="275" max="275" width="2.5703125" style="1" customWidth="1"/>
    <col min="276" max="276" width="11.5703125" style="1" customWidth="1"/>
    <col min="277" max="513" width="11.5703125" style="1"/>
    <col min="514" max="514" width="15.140625" style="1" customWidth="1"/>
    <col min="515" max="515" width="3.28515625" style="1" customWidth="1"/>
    <col min="516" max="516" width="10.7109375" style="1" customWidth="1"/>
    <col min="517" max="517" width="1.85546875" style="1" customWidth="1"/>
    <col min="518" max="518" width="10.28515625" style="1" customWidth="1"/>
    <col min="519" max="519" width="2.28515625" style="1" customWidth="1"/>
    <col min="520" max="520" width="11.5703125" style="1" customWidth="1"/>
    <col min="521" max="521" width="3.7109375" style="1" customWidth="1"/>
    <col min="522" max="522" width="10.140625" style="1" customWidth="1"/>
    <col min="523" max="523" width="3" style="1" customWidth="1"/>
    <col min="524" max="524" width="10.7109375" style="1" customWidth="1"/>
    <col min="525" max="525" width="3.42578125" style="1" customWidth="1"/>
    <col min="526" max="526" width="11.5703125" style="1" customWidth="1"/>
    <col min="527" max="527" width="5.28515625" style="1" customWidth="1"/>
    <col min="528" max="528" width="10.28515625" style="1" customWidth="1"/>
    <col min="529" max="529" width="2" style="1" customWidth="1"/>
    <col min="530" max="530" width="9.28515625" style="1" customWidth="1"/>
    <col min="531" max="531" width="2.5703125" style="1" customWidth="1"/>
    <col min="532" max="532" width="11.5703125" style="1" customWidth="1"/>
    <col min="533" max="769" width="11.5703125" style="1"/>
    <col min="770" max="770" width="15.140625" style="1" customWidth="1"/>
    <col min="771" max="771" width="3.28515625" style="1" customWidth="1"/>
    <col min="772" max="772" width="10.7109375" style="1" customWidth="1"/>
    <col min="773" max="773" width="1.85546875" style="1" customWidth="1"/>
    <col min="774" max="774" width="10.28515625" style="1" customWidth="1"/>
    <col min="775" max="775" width="2.28515625" style="1" customWidth="1"/>
    <col min="776" max="776" width="11.5703125" style="1" customWidth="1"/>
    <col min="777" max="777" width="3.7109375" style="1" customWidth="1"/>
    <col min="778" max="778" width="10.140625" style="1" customWidth="1"/>
    <col min="779" max="779" width="3" style="1" customWidth="1"/>
    <col min="780" max="780" width="10.7109375" style="1" customWidth="1"/>
    <col min="781" max="781" width="3.42578125" style="1" customWidth="1"/>
    <col min="782" max="782" width="11.5703125" style="1" customWidth="1"/>
    <col min="783" max="783" width="5.28515625" style="1" customWidth="1"/>
    <col min="784" max="784" width="10.28515625" style="1" customWidth="1"/>
    <col min="785" max="785" width="2" style="1" customWidth="1"/>
    <col min="786" max="786" width="9.28515625" style="1" customWidth="1"/>
    <col min="787" max="787" width="2.5703125" style="1" customWidth="1"/>
    <col min="788" max="788" width="11.5703125" style="1" customWidth="1"/>
    <col min="789" max="1025" width="11.5703125" style="1"/>
    <col min="1026" max="1026" width="15.140625" style="1" customWidth="1"/>
    <col min="1027" max="1027" width="3.28515625" style="1" customWidth="1"/>
    <col min="1028" max="1028" width="10.7109375" style="1" customWidth="1"/>
    <col min="1029" max="1029" width="1.85546875" style="1" customWidth="1"/>
    <col min="1030" max="1030" width="10.28515625" style="1" customWidth="1"/>
    <col min="1031" max="1031" width="2.28515625" style="1" customWidth="1"/>
    <col min="1032" max="1032" width="11.5703125" style="1" customWidth="1"/>
    <col min="1033" max="1033" width="3.7109375" style="1" customWidth="1"/>
    <col min="1034" max="1034" width="10.140625" style="1" customWidth="1"/>
    <col min="1035" max="1035" width="3" style="1" customWidth="1"/>
    <col min="1036" max="1036" width="10.7109375" style="1" customWidth="1"/>
    <col min="1037" max="1037" width="3.42578125" style="1" customWidth="1"/>
    <col min="1038" max="1038" width="11.5703125" style="1" customWidth="1"/>
    <col min="1039" max="1039" width="5.28515625" style="1" customWidth="1"/>
    <col min="1040" max="1040" width="10.28515625" style="1" customWidth="1"/>
    <col min="1041" max="1041" width="2" style="1" customWidth="1"/>
    <col min="1042" max="1042" width="9.28515625" style="1" customWidth="1"/>
    <col min="1043" max="1043" width="2.5703125" style="1" customWidth="1"/>
    <col min="1044" max="1044" width="11.5703125" style="1" customWidth="1"/>
    <col min="1045" max="1281" width="11.5703125" style="1"/>
    <col min="1282" max="1282" width="15.140625" style="1" customWidth="1"/>
    <col min="1283" max="1283" width="3.28515625" style="1" customWidth="1"/>
    <col min="1284" max="1284" width="10.7109375" style="1" customWidth="1"/>
    <col min="1285" max="1285" width="1.85546875" style="1" customWidth="1"/>
    <col min="1286" max="1286" width="10.28515625" style="1" customWidth="1"/>
    <col min="1287" max="1287" width="2.28515625" style="1" customWidth="1"/>
    <col min="1288" max="1288" width="11.5703125" style="1" customWidth="1"/>
    <col min="1289" max="1289" width="3.7109375" style="1" customWidth="1"/>
    <col min="1290" max="1290" width="10.140625" style="1" customWidth="1"/>
    <col min="1291" max="1291" width="3" style="1" customWidth="1"/>
    <col min="1292" max="1292" width="10.7109375" style="1" customWidth="1"/>
    <col min="1293" max="1293" width="3.42578125" style="1" customWidth="1"/>
    <col min="1294" max="1294" width="11.5703125" style="1" customWidth="1"/>
    <col min="1295" max="1295" width="5.28515625" style="1" customWidth="1"/>
    <col min="1296" max="1296" width="10.28515625" style="1" customWidth="1"/>
    <col min="1297" max="1297" width="2" style="1" customWidth="1"/>
    <col min="1298" max="1298" width="9.28515625" style="1" customWidth="1"/>
    <col min="1299" max="1299" width="2.5703125" style="1" customWidth="1"/>
    <col min="1300" max="1300" width="11.5703125" style="1" customWidth="1"/>
    <col min="1301" max="1537" width="11.5703125" style="1"/>
    <col min="1538" max="1538" width="15.140625" style="1" customWidth="1"/>
    <col min="1539" max="1539" width="3.28515625" style="1" customWidth="1"/>
    <col min="1540" max="1540" width="10.7109375" style="1" customWidth="1"/>
    <col min="1541" max="1541" width="1.85546875" style="1" customWidth="1"/>
    <col min="1542" max="1542" width="10.28515625" style="1" customWidth="1"/>
    <col min="1543" max="1543" width="2.28515625" style="1" customWidth="1"/>
    <col min="1544" max="1544" width="11.5703125" style="1" customWidth="1"/>
    <col min="1545" max="1545" width="3.7109375" style="1" customWidth="1"/>
    <col min="1546" max="1546" width="10.140625" style="1" customWidth="1"/>
    <col min="1547" max="1547" width="3" style="1" customWidth="1"/>
    <col min="1548" max="1548" width="10.7109375" style="1" customWidth="1"/>
    <col min="1549" max="1549" width="3.42578125" style="1" customWidth="1"/>
    <col min="1550" max="1550" width="11.5703125" style="1" customWidth="1"/>
    <col min="1551" max="1551" width="5.28515625" style="1" customWidth="1"/>
    <col min="1552" max="1552" width="10.28515625" style="1" customWidth="1"/>
    <col min="1553" max="1553" width="2" style="1" customWidth="1"/>
    <col min="1554" max="1554" width="9.28515625" style="1" customWidth="1"/>
    <col min="1555" max="1555" width="2.5703125" style="1" customWidth="1"/>
    <col min="1556" max="1556" width="11.5703125" style="1" customWidth="1"/>
    <col min="1557" max="1793" width="11.5703125" style="1"/>
    <col min="1794" max="1794" width="15.140625" style="1" customWidth="1"/>
    <col min="1795" max="1795" width="3.28515625" style="1" customWidth="1"/>
    <col min="1796" max="1796" width="10.7109375" style="1" customWidth="1"/>
    <col min="1797" max="1797" width="1.85546875" style="1" customWidth="1"/>
    <col min="1798" max="1798" width="10.28515625" style="1" customWidth="1"/>
    <col min="1799" max="1799" width="2.28515625" style="1" customWidth="1"/>
    <col min="1800" max="1800" width="11.5703125" style="1" customWidth="1"/>
    <col min="1801" max="1801" width="3.7109375" style="1" customWidth="1"/>
    <col min="1802" max="1802" width="10.140625" style="1" customWidth="1"/>
    <col min="1803" max="1803" width="3" style="1" customWidth="1"/>
    <col min="1804" max="1804" width="10.7109375" style="1" customWidth="1"/>
    <col min="1805" max="1805" width="3.42578125" style="1" customWidth="1"/>
    <col min="1806" max="1806" width="11.5703125" style="1" customWidth="1"/>
    <col min="1807" max="1807" width="5.28515625" style="1" customWidth="1"/>
    <col min="1808" max="1808" width="10.28515625" style="1" customWidth="1"/>
    <col min="1809" max="1809" width="2" style="1" customWidth="1"/>
    <col min="1810" max="1810" width="9.28515625" style="1" customWidth="1"/>
    <col min="1811" max="1811" width="2.5703125" style="1" customWidth="1"/>
    <col min="1812" max="1812" width="11.5703125" style="1" customWidth="1"/>
    <col min="1813" max="2049" width="11.5703125" style="1"/>
    <col min="2050" max="2050" width="15.140625" style="1" customWidth="1"/>
    <col min="2051" max="2051" width="3.28515625" style="1" customWidth="1"/>
    <col min="2052" max="2052" width="10.7109375" style="1" customWidth="1"/>
    <col min="2053" max="2053" width="1.85546875" style="1" customWidth="1"/>
    <col min="2054" max="2054" width="10.28515625" style="1" customWidth="1"/>
    <col min="2055" max="2055" width="2.28515625" style="1" customWidth="1"/>
    <col min="2056" max="2056" width="11.5703125" style="1" customWidth="1"/>
    <col min="2057" max="2057" width="3.7109375" style="1" customWidth="1"/>
    <col min="2058" max="2058" width="10.140625" style="1" customWidth="1"/>
    <col min="2059" max="2059" width="3" style="1" customWidth="1"/>
    <col min="2060" max="2060" width="10.7109375" style="1" customWidth="1"/>
    <col min="2061" max="2061" width="3.42578125" style="1" customWidth="1"/>
    <col min="2062" max="2062" width="11.5703125" style="1" customWidth="1"/>
    <col min="2063" max="2063" width="5.28515625" style="1" customWidth="1"/>
    <col min="2064" max="2064" width="10.28515625" style="1" customWidth="1"/>
    <col min="2065" max="2065" width="2" style="1" customWidth="1"/>
    <col min="2066" max="2066" width="9.28515625" style="1" customWidth="1"/>
    <col min="2067" max="2067" width="2.5703125" style="1" customWidth="1"/>
    <col min="2068" max="2068" width="11.5703125" style="1" customWidth="1"/>
    <col min="2069" max="2305" width="11.5703125" style="1"/>
    <col min="2306" max="2306" width="15.140625" style="1" customWidth="1"/>
    <col min="2307" max="2307" width="3.28515625" style="1" customWidth="1"/>
    <col min="2308" max="2308" width="10.7109375" style="1" customWidth="1"/>
    <col min="2309" max="2309" width="1.85546875" style="1" customWidth="1"/>
    <col min="2310" max="2310" width="10.28515625" style="1" customWidth="1"/>
    <col min="2311" max="2311" width="2.28515625" style="1" customWidth="1"/>
    <col min="2312" max="2312" width="11.5703125" style="1" customWidth="1"/>
    <col min="2313" max="2313" width="3.7109375" style="1" customWidth="1"/>
    <col min="2314" max="2314" width="10.140625" style="1" customWidth="1"/>
    <col min="2315" max="2315" width="3" style="1" customWidth="1"/>
    <col min="2316" max="2316" width="10.7109375" style="1" customWidth="1"/>
    <col min="2317" max="2317" width="3.42578125" style="1" customWidth="1"/>
    <col min="2318" max="2318" width="11.5703125" style="1" customWidth="1"/>
    <col min="2319" max="2319" width="5.28515625" style="1" customWidth="1"/>
    <col min="2320" max="2320" width="10.28515625" style="1" customWidth="1"/>
    <col min="2321" max="2321" width="2" style="1" customWidth="1"/>
    <col min="2322" max="2322" width="9.28515625" style="1" customWidth="1"/>
    <col min="2323" max="2323" width="2.5703125" style="1" customWidth="1"/>
    <col min="2324" max="2324" width="11.5703125" style="1" customWidth="1"/>
    <col min="2325" max="2561" width="11.5703125" style="1"/>
    <col min="2562" max="2562" width="15.140625" style="1" customWidth="1"/>
    <col min="2563" max="2563" width="3.28515625" style="1" customWidth="1"/>
    <col min="2564" max="2564" width="10.7109375" style="1" customWidth="1"/>
    <col min="2565" max="2565" width="1.85546875" style="1" customWidth="1"/>
    <col min="2566" max="2566" width="10.28515625" style="1" customWidth="1"/>
    <col min="2567" max="2567" width="2.28515625" style="1" customWidth="1"/>
    <col min="2568" max="2568" width="11.5703125" style="1" customWidth="1"/>
    <col min="2569" max="2569" width="3.7109375" style="1" customWidth="1"/>
    <col min="2570" max="2570" width="10.140625" style="1" customWidth="1"/>
    <col min="2571" max="2571" width="3" style="1" customWidth="1"/>
    <col min="2572" max="2572" width="10.7109375" style="1" customWidth="1"/>
    <col min="2573" max="2573" width="3.42578125" style="1" customWidth="1"/>
    <col min="2574" max="2574" width="11.5703125" style="1" customWidth="1"/>
    <col min="2575" max="2575" width="5.28515625" style="1" customWidth="1"/>
    <col min="2576" max="2576" width="10.28515625" style="1" customWidth="1"/>
    <col min="2577" max="2577" width="2" style="1" customWidth="1"/>
    <col min="2578" max="2578" width="9.28515625" style="1" customWidth="1"/>
    <col min="2579" max="2579" width="2.5703125" style="1" customWidth="1"/>
    <col min="2580" max="2580" width="11.5703125" style="1" customWidth="1"/>
    <col min="2581" max="2817" width="11.5703125" style="1"/>
    <col min="2818" max="2818" width="15.140625" style="1" customWidth="1"/>
    <col min="2819" max="2819" width="3.28515625" style="1" customWidth="1"/>
    <col min="2820" max="2820" width="10.7109375" style="1" customWidth="1"/>
    <col min="2821" max="2821" width="1.85546875" style="1" customWidth="1"/>
    <col min="2822" max="2822" width="10.28515625" style="1" customWidth="1"/>
    <col min="2823" max="2823" width="2.28515625" style="1" customWidth="1"/>
    <col min="2824" max="2824" width="11.5703125" style="1" customWidth="1"/>
    <col min="2825" max="2825" width="3.7109375" style="1" customWidth="1"/>
    <col min="2826" max="2826" width="10.140625" style="1" customWidth="1"/>
    <col min="2827" max="2827" width="3" style="1" customWidth="1"/>
    <col min="2828" max="2828" width="10.7109375" style="1" customWidth="1"/>
    <col min="2829" max="2829" width="3.42578125" style="1" customWidth="1"/>
    <col min="2830" max="2830" width="11.5703125" style="1" customWidth="1"/>
    <col min="2831" max="2831" width="5.28515625" style="1" customWidth="1"/>
    <col min="2832" max="2832" width="10.28515625" style="1" customWidth="1"/>
    <col min="2833" max="2833" width="2" style="1" customWidth="1"/>
    <col min="2834" max="2834" width="9.28515625" style="1" customWidth="1"/>
    <col min="2835" max="2835" width="2.5703125" style="1" customWidth="1"/>
    <col min="2836" max="2836" width="11.5703125" style="1" customWidth="1"/>
    <col min="2837" max="3073" width="11.5703125" style="1"/>
    <col min="3074" max="3074" width="15.140625" style="1" customWidth="1"/>
    <col min="3075" max="3075" width="3.28515625" style="1" customWidth="1"/>
    <col min="3076" max="3076" width="10.7109375" style="1" customWidth="1"/>
    <col min="3077" max="3077" width="1.85546875" style="1" customWidth="1"/>
    <col min="3078" max="3078" width="10.28515625" style="1" customWidth="1"/>
    <col min="3079" max="3079" width="2.28515625" style="1" customWidth="1"/>
    <col min="3080" max="3080" width="11.5703125" style="1" customWidth="1"/>
    <col min="3081" max="3081" width="3.7109375" style="1" customWidth="1"/>
    <col min="3082" max="3082" width="10.140625" style="1" customWidth="1"/>
    <col min="3083" max="3083" width="3" style="1" customWidth="1"/>
    <col min="3084" max="3084" width="10.7109375" style="1" customWidth="1"/>
    <col min="3085" max="3085" width="3.42578125" style="1" customWidth="1"/>
    <col min="3086" max="3086" width="11.5703125" style="1" customWidth="1"/>
    <col min="3087" max="3087" width="5.28515625" style="1" customWidth="1"/>
    <col min="3088" max="3088" width="10.28515625" style="1" customWidth="1"/>
    <col min="3089" max="3089" width="2" style="1" customWidth="1"/>
    <col min="3090" max="3090" width="9.28515625" style="1" customWidth="1"/>
    <col min="3091" max="3091" width="2.5703125" style="1" customWidth="1"/>
    <col min="3092" max="3092" width="11.5703125" style="1" customWidth="1"/>
    <col min="3093" max="3329" width="11.5703125" style="1"/>
    <col min="3330" max="3330" width="15.140625" style="1" customWidth="1"/>
    <col min="3331" max="3331" width="3.28515625" style="1" customWidth="1"/>
    <col min="3332" max="3332" width="10.7109375" style="1" customWidth="1"/>
    <col min="3333" max="3333" width="1.85546875" style="1" customWidth="1"/>
    <col min="3334" max="3334" width="10.28515625" style="1" customWidth="1"/>
    <col min="3335" max="3335" width="2.28515625" style="1" customWidth="1"/>
    <col min="3336" max="3336" width="11.5703125" style="1" customWidth="1"/>
    <col min="3337" max="3337" width="3.7109375" style="1" customWidth="1"/>
    <col min="3338" max="3338" width="10.140625" style="1" customWidth="1"/>
    <col min="3339" max="3339" width="3" style="1" customWidth="1"/>
    <col min="3340" max="3340" width="10.7109375" style="1" customWidth="1"/>
    <col min="3341" max="3341" width="3.42578125" style="1" customWidth="1"/>
    <col min="3342" max="3342" width="11.5703125" style="1" customWidth="1"/>
    <col min="3343" max="3343" width="5.28515625" style="1" customWidth="1"/>
    <col min="3344" max="3344" width="10.28515625" style="1" customWidth="1"/>
    <col min="3345" max="3345" width="2" style="1" customWidth="1"/>
    <col min="3346" max="3346" width="9.28515625" style="1" customWidth="1"/>
    <col min="3347" max="3347" width="2.5703125" style="1" customWidth="1"/>
    <col min="3348" max="3348" width="11.5703125" style="1" customWidth="1"/>
    <col min="3349" max="3585" width="11.5703125" style="1"/>
    <col min="3586" max="3586" width="15.140625" style="1" customWidth="1"/>
    <col min="3587" max="3587" width="3.28515625" style="1" customWidth="1"/>
    <col min="3588" max="3588" width="10.7109375" style="1" customWidth="1"/>
    <col min="3589" max="3589" width="1.85546875" style="1" customWidth="1"/>
    <col min="3590" max="3590" width="10.28515625" style="1" customWidth="1"/>
    <col min="3591" max="3591" width="2.28515625" style="1" customWidth="1"/>
    <col min="3592" max="3592" width="11.5703125" style="1" customWidth="1"/>
    <col min="3593" max="3593" width="3.7109375" style="1" customWidth="1"/>
    <col min="3594" max="3594" width="10.140625" style="1" customWidth="1"/>
    <col min="3595" max="3595" width="3" style="1" customWidth="1"/>
    <col min="3596" max="3596" width="10.7109375" style="1" customWidth="1"/>
    <col min="3597" max="3597" width="3.42578125" style="1" customWidth="1"/>
    <col min="3598" max="3598" width="11.5703125" style="1" customWidth="1"/>
    <col min="3599" max="3599" width="5.28515625" style="1" customWidth="1"/>
    <col min="3600" max="3600" width="10.28515625" style="1" customWidth="1"/>
    <col min="3601" max="3601" width="2" style="1" customWidth="1"/>
    <col min="3602" max="3602" width="9.28515625" style="1" customWidth="1"/>
    <col min="3603" max="3603" width="2.5703125" style="1" customWidth="1"/>
    <col min="3604" max="3604" width="11.5703125" style="1" customWidth="1"/>
    <col min="3605" max="3841" width="11.5703125" style="1"/>
    <col min="3842" max="3842" width="15.140625" style="1" customWidth="1"/>
    <col min="3843" max="3843" width="3.28515625" style="1" customWidth="1"/>
    <col min="3844" max="3844" width="10.7109375" style="1" customWidth="1"/>
    <col min="3845" max="3845" width="1.85546875" style="1" customWidth="1"/>
    <col min="3846" max="3846" width="10.28515625" style="1" customWidth="1"/>
    <col min="3847" max="3847" width="2.28515625" style="1" customWidth="1"/>
    <col min="3848" max="3848" width="11.5703125" style="1" customWidth="1"/>
    <col min="3849" max="3849" width="3.7109375" style="1" customWidth="1"/>
    <col min="3850" max="3850" width="10.140625" style="1" customWidth="1"/>
    <col min="3851" max="3851" width="3" style="1" customWidth="1"/>
    <col min="3852" max="3852" width="10.7109375" style="1" customWidth="1"/>
    <col min="3853" max="3853" width="3.42578125" style="1" customWidth="1"/>
    <col min="3854" max="3854" width="11.5703125" style="1" customWidth="1"/>
    <col min="3855" max="3855" width="5.28515625" style="1" customWidth="1"/>
    <col min="3856" max="3856" width="10.28515625" style="1" customWidth="1"/>
    <col min="3857" max="3857" width="2" style="1" customWidth="1"/>
    <col min="3858" max="3858" width="9.28515625" style="1" customWidth="1"/>
    <col min="3859" max="3859" width="2.5703125" style="1" customWidth="1"/>
    <col min="3860" max="3860" width="11.5703125" style="1" customWidth="1"/>
    <col min="3861" max="4097" width="11.5703125" style="1"/>
    <col min="4098" max="4098" width="15.140625" style="1" customWidth="1"/>
    <col min="4099" max="4099" width="3.28515625" style="1" customWidth="1"/>
    <col min="4100" max="4100" width="10.7109375" style="1" customWidth="1"/>
    <col min="4101" max="4101" width="1.85546875" style="1" customWidth="1"/>
    <col min="4102" max="4102" width="10.28515625" style="1" customWidth="1"/>
    <col min="4103" max="4103" width="2.28515625" style="1" customWidth="1"/>
    <col min="4104" max="4104" width="11.5703125" style="1" customWidth="1"/>
    <col min="4105" max="4105" width="3.7109375" style="1" customWidth="1"/>
    <col min="4106" max="4106" width="10.140625" style="1" customWidth="1"/>
    <col min="4107" max="4107" width="3" style="1" customWidth="1"/>
    <col min="4108" max="4108" width="10.7109375" style="1" customWidth="1"/>
    <col min="4109" max="4109" width="3.42578125" style="1" customWidth="1"/>
    <col min="4110" max="4110" width="11.5703125" style="1" customWidth="1"/>
    <col min="4111" max="4111" width="5.28515625" style="1" customWidth="1"/>
    <col min="4112" max="4112" width="10.28515625" style="1" customWidth="1"/>
    <col min="4113" max="4113" width="2" style="1" customWidth="1"/>
    <col min="4114" max="4114" width="9.28515625" style="1" customWidth="1"/>
    <col min="4115" max="4115" width="2.5703125" style="1" customWidth="1"/>
    <col min="4116" max="4116" width="11.5703125" style="1" customWidth="1"/>
    <col min="4117" max="4353" width="11.5703125" style="1"/>
    <col min="4354" max="4354" width="15.140625" style="1" customWidth="1"/>
    <col min="4355" max="4355" width="3.28515625" style="1" customWidth="1"/>
    <col min="4356" max="4356" width="10.7109375" style="1" customWidth="1"/>
    <col min="4357" max="4357" width="1.85546875" style="1" customWidth="1"/>
    <col min="4358" max="4358" width="10.28515625" style="1" customWidth="1"/>
    <col min="4359" max="4359" width="2.28515625" style="1" customWidth="1"/>
    <col min="4360" max="4360" width="11.5703125" style="1" customWidth="1"/>
    <col min="4361" max="4361" width="3.7109375" style="1" customWidth="1"/>
    <col min="4362" max="4362" width="10.140625" style="1" customWidth="1"/>
    <col min="4363" max="4363" width="3" style="1" customWidth="1"/>
    <col min="4364" max="4364" width="10.7109375" style="1" customWidth="1"/>
    <col min="4365" max="4365" width="3.42578125" style="1" customWidth="1"/>
    <col min="4366" max="4366" width="11.5703125" style="1" customWidth="1"/>
    <col min="4367" max="4367" width="5.28515625" style="1" customWidth="1"/>
    <col min="4368" max="4368" width="10.28515625" style="1" customWidth="1"/>
    <col min="4369" max="4369" width="2" style="1" customWidth="1"/>
    <col min="4370" max="4370" width="9.28515625" style="1" customWidth="1"/>
    <col min="4371" max="4371" width="2.5703125" style="1" customWidth="1"/>
    <col min="4372" max="4372" width="11.5703125" style="1" customWidth="1"/>
    <col min="4373" max="4609" width="11.5703125" style="1"/>
    <col min="4610" max="4610" width="15.140625" style="1" customWidth="1"/>
    <col min="4611" max="4611" width="3.28515625" style="1" customWidth="1"/>
    <col min="4612" max="4612" width="10.7109375" style="1" customWidth="1"/>
    <col min="4613" max="4613" width="1.85546875" style="1" customWidth="1"/>
    <col min="4614" max="4614" width="10.28515625" style="1" customWidth="1"/>
    <col min="4615" max="4615" width="2.28515625" style="1" customWidth="1"/>
    <col min="4616" max="4616" width="11.5703125" style="1" customWidth="1"/>
    <col min="4617" max="4617" width="3.7109375" style="1" customWidth="1"/>
    <col min="4618" max="4618" width="10.140625" style="1" customWidth="1"/>
    <col min="4619" max="4619" width="3" style="1" customWidth="1"/>
    <col min="4620" max="4620" width="10.7109375" style="1" customWidth="1"/>
    <col min="4621" max="4621" width="3.42578125" style="1" customWidth="1"/>
    <col min="4622" max="4622" width="11.5703125" style="1" customWidth="1"/>
    <col min="4623" max="4623" width="5.28515625" style="1" customWidth="1"/>
    <col min="4624" max="4624" width="10.28515625" style="1" customWidth="1"/>
    <col min="4625" max="4625" width="2" style="1" customWidth="1"/>
    <col min="4626" max="4626" width="9.28515625" style="1" customWidth="1"/>
    <col min="4627" max="4627" width="2.5703125" style="1" customWidth="1"/>
    <col min="4628" max="4628" width="11.5703125" style="1" customWidth="1"/>
    <col min="4629" max="4865" width="11.5703125" style="1"/>
    <col min="4866" max="4866" width="15.140625" style="1" customWidth="1"/>
    <col min="4867" max="4867" width="3.28515625" style="1" customWidth="1"/>
    <col min="4868" max="4868" width="10.7109375" style="1" customWidth="1"/>
    <col min="4869" max="4869" width="1.85546875" style="1" customWidth="1"/>
    <col min="4870" max="4870" width="10.28515625" style="1" customWidth="1"/>
    <col min="4871" max="4871" width="2.28515625" style="1" customWidth="1"/>
    <col min="4872" max="4872" width="11.5703125" style="1" customWidth="1"/>
    <col min="4873" max="4873" width="3.7109375" style="1" customWidth="1"/>
    <col min="4874" max="4874" width="10.140625" style="1" customWidth="1"/>
    <col min="4875" max="4875" width="3" style="1" customWidth="1"/>
    <col min="4876" max="4876" width="10.7109375" style="1" customWidth="1"/>
    <col min="4877" max="4877" width="3.42578125" style="1" customWidth="1"/>
    <col min="4878" max="4878" width="11.5703125" style="1" customWidth="1"/>
    <col min="4879" max="4879" width="5.28515625" style="1" customWidth="1"/>
    <col min="4880" max="4880" width="10.28515625" style="1" customWidth="1"/>
    <col min="4881" max="4881" width="2" style="1" customWidth="1"/>
    <col min="4882" max="4882" width="9.28515625" style="1" customWidth="1"/>
    <col min="4883" max="4883" width="2.5703125" style="1" customWidth="1"/>
    <col min="4884" max="4884" width="11.5703125" style="1" customWidth="1"/>
    <col min="4885" max="5121" width="11.5703125" style="1"/>
    <col min="5122" max="5122" width="15.140625" style="1" customWidth="1"/>
    <col min="5123" max="5123" width="3.28515625" style="1" customWidth="1"/>
    <col min="5124" max="5124" width="10.7109375" style="1" customWidth="1"/>
    <col min="5125" max="5125" width="1.85546875" style="1" customWidth="1"/>
    <col min="5126" max="5126" width="10.28515625" style="1" customWidth="1"/>
    <col min="5127" max="5127" width="2.28515625" style="1" customWidth="1"/>
    <col min="5128" max="5128" width="11.5703125" style="1" customWidth="1"/>
    <col min="5129" max="5129" width="3.7109375" style="1" customWidth="1"/>
    <col min="5130" max="5130" width="10.140625" style="1" customWidth="1"/>
    <col min="5131" max="5131" width="3" style="1" customWidth="1"/>
    <col min="5132" max="5132" width="10.7109375" style="1" customWidth="1"/>
    <col min="5133" max="5133" width="3.42578125" style="1" customWidth="1"/>
    <col min="5134" max="5134" width="11.5703125" style="1" customWidth="1"/>
    <col min="5135" max="5135" width="5.28515625" style="1" customWidth="1"/>
    <col min="5136" max="5136" width="10.28515625" style="1" customWidth="1"/>
    <col min="5137" max="5137" width="2" style="1" customWidth="1"/>
    <col min="5138" max="5138" width="9.28515625" style="1" customWidth="1"/>
    <col min="5139" max="5139" width="2.5703125" style="1" customWidth="1"/>
    <col min="5140" max="5140" width="11.5703125" style="1" customWidth="1"/>
    <col min="5141" max="5377" width="11.5703125" style="1"/>
    <col min="5378" max="5378" width="15.140625" style="1" customWidth="1"/>
    <col min="5379" max="5379" width="3.28515625" style="1" customWidth="1"/>
    <col min="5380" max="5380" width="10.7109375" style="1" customWidth="1"/>
    <col min="5381" max="5381" width="1.85546875" style="1" customWidth="1"/>
    <col min="5382" max="5382" width="10.28515625" style="1" customWidth="1"/>
    <col min="5383" max="5383" width="2.28515625" style="1" customWidth="1"/>
    <col min="5384" max="5384" width="11.5703125" style="1" customWidth="1"/>
    <col min="5385" max="5385" width="3.7109375" style="1" customWidth="1"/>
    <col min="5386" max="5386" width="10.140625" style="1" customWidth="1"/>
    <col min="5387" max="5387" width="3" style="1" customWidth="1"/>
    <col min="5388" max="5388" width="10.7109375" style="1" customWidth="1"/>
    <col min="5389" max="5389" width="3.42578125" style="1" customWidth="1"/>
    <col min="5390" max="5390" width="11.5703125" style="1" customWidth="1"/>
    <col min="5391" max="5391" width="5.28515625" style="1" customWidth="1"/>
    <col min="5392" max="5392" width="10.28515625" style="1" customWidth="1"/>
    <col min="5393" max="5393" width="2" style="1" customWidth="1"/>
    <col min="5394" max="5394" width="9.28515625" style="1" customWidth="1"/>
    <col min="5395" max="5395" width="2.5703125" style="1" customWidth="1"/>
    <col min="5396" max="5396" width="11.5703125" style="1" customWidth="1"/>
    <col min="5397" max="5633" width="11.5703125" style="1"/>
    <col min="5634" max="5634" width="15.140625" style="1" customWidth="1"/>
    <col min="5635" max="5635" width="3.28515625" style="1" customWidth="1"/>
    <col min="5636" max="5636" width="10.7109375" style="1" customWidth="1"/>
    <col min="5637" max="5637" width="1.85546875" style="1" customWidth="1"/>
    <col min="5638" max="5638" width="10.28515625" style="1" customWidth="1"/>
    <col min="5639" max="5639" width="2.28515625" style="1" customWidth="1"/>
    <col min="5640" max="5640" width="11.5703125" style="1" customWidth="1"/>
    <col min="5641" max="5641" width="3.7109375" style="1" customWidth="1"/>
    <col min="5642" max="5642" width="10.140625" style="1" customWidth="1"/>
    <col min="5643" max="5643" width="3" style="1" customWidth="1"/>
    <col min="5644" max="5644" width="10.7109375" style="1" customWidth="1"/>
    <col min="5645" max="5645" width="3.42578125" style="1" customWidth="1"/>
    <col min="5646" max="5646" width="11.5703125" style="1" customWidth="1"/>
    <col min="5647" max="5647" width="5.28515625" style="1" customWidth="1"/>
    <col min="5648" max="5648" width="10.28515625" style="1" customWidth="1"/>
    <col min="5649" max="5649" width="2" style="1" customWidth="1"/>
    <col min="5650" max="5650" width="9.28515625" style="1" customWidth="1"/>
    <col min="5651" max="5651" width="2.5703125" style="1" customWidth="1"/>
    <col min="5652" max="5652" width="11.5703125" style="1" customWidth="1"/>
    <col min="5653" max="5889" width="11.5703125" style="1"/>
    <col min="5890" max="5890" width="15.140625" style="1" customWidth="1"/>
    <col min="5891" max="5891" width="3.28515625" style="1" customWidth="1"/>
    <col min="5892" max="5892" width="10.7109375" style="1" customWidth="1"/>
    <col min="5893" max="5893" width="1.85546875" style="1" customWidth="1"/>
    <col min="5894" max="5894" width="10.28515625" style="1" customWidth="1"/>
    <col min="5895" max="5895" width="2.28515625" style="1" customWidth="1"/>
    <col min="5896" max="5896" width="11.5703125" style="1" customWidth="1"/>
    <col min="5897" max="5897" width="3.7109375" style="1" customWidth="1"/>
    <col min="5898" max="5898" width="10.140625" style="1" customWidth="1"/>
    <col min="5899" max="5899" width="3" style="1" customWidth="1"/>
    <col min="5900" max="5900" width="10.7109375" style="1" customWidth="1"/>
    <col min="5901" max="5901" width="3.42578125" style="1" customWidth="1"/>
    <col min="5902" max="5902" width="11.5703125" style="1" customWidth="1"/>
    <col min="5903" max="5903" width="5.28515625" style="1" customWidth="1"/>
    <col min="5904" max="5904" width="10.28515625" style="1" customWidth="1"/>
    <col min="5905" max="5905" width="2" style="1" customWidth="1"/>
    <col min="5906" max="5906" width="9.28515625" style="1" customWidth="1"/>
    <col min="5907" max="5907" width="2.5703125" style="1" customWidth="1"/>
    <col min="5908" max="5908" width="11.5703125" style="1" customWidth="1"/>
    <col min="5909" max="6145" width="11.5703125" style="1"/>
    <col min="6146" max="6146" width="15.140625" style="1" customWidth="1"/>
    <col min="6147" max="6147" width="3.28515625" style="1" customWidth="1"/>
    <col min="6148" max="6148" width="10.7109375" style="1" customWidth="1"/>
    <col min="6149" max="6149" width="1.85546875" style="1" customWidth="1"/>
    <col min="6150" max="6150" width="10.28515625" style="1" customWidth="1"/>
    <col min="6151" max="6151" width="2.28515625" style="1" customWidth="1"/>
    <col min="6152" max="6152" width="11.5703125" style="1" customWidth="1"/>
    <col min="6153" max="6153" width="3.7109375" style="1" customWidth="1"/>
    <col min="6154" max="6154" width="10.140625" style="1" customWidth="1"/>
    <col min="6155" max="6155" width="3" style="1" customWidth="1"/>
    <col min="6156" max="6156" width="10.7109375" style="1" customWidth="1"/>
    <col min="6157" max="6157" width="3.42578125" style="1" customWidth="1"/>
    <col min="6158" max="6158" width="11.5703125" style="1" customWidth="1"/>
    <col min="6159" max="6159" width="5.28515625" style="1" customWidth="1"/>
    <col min="6160" max="6160" width="10.28515625" style="1" customWidth="1"/>
    <col min="6161" max="6161" width="2" style="1" customWidth="1"/>
    <col min="6162" max="6162" width="9.28515625" style="1" customWidth="1"/>
    <col min="6163" max="6163" width="2.5703125" style="1" customWidth="1"/>
    <col min="6164" max="6164" width="11.5703125" style="1" customWidth="1"/>
    <col min="6165" max="6401" width="11.5703125" style="1"/>
    <col min="6402" max="6402" width="15.140625" style="1" customWidth="1"/>
    <col min="6403" max="6403" width="3.28515625" style="1" customWidth="1"/>
    <col min="6404" max="6404" width="10.7109375" style="1" customWidth="1"/>
    <col min="6405" max="6405" width="1.85546875" style="1" customWidth="1"/>
    <col min="6406" max="6406" width="10.28515625" style="1" customWidth="1"/>
    <col min="6407" max="6407" width="2.28515625" style="1" customWidth="1"/>
    <col min="6408" max="6408" width="11.5703125" style="1" customWidth="1"/>
    <col min="6409" max="6409" width="3.7109375" style="1" customWidth="1"/>
    <col min="6410" max="6410" width="10.140625" style="1" customWidth="1"/>
    <col min="6411" max="6411" width="3" style="1" customWidth="1"/>
    <col min="6412" max="6412" width="10.7109375" style="1" customWidth="1"/>
    <col min="6413" max="6413" width="3.42578125" style="1" customWidth="1"/>
    <col min="6414" max="6414" width="11.5703125" style="1" customWidth="1"/>
    <col min="6415" max="6415" width="5.28515625" style="1" customWidth="1"/>
    <col min="6416" max="6416" width="10.28515625" style="1" customWidth="1"/>
    <col min="6417" max="6417" width="2" style="1" customWidth="1"/>
    <col min="6418" max="6418" width="9.28515625" style="1" customWidth="1"/>
    <col min="6419" max="6419" width="2.5703125" style="1" customWidth="1"/>
    <col min="6420" max="6420" width="11.5703125" style="1" customWidth="1"/>
    <col min="6421" max="6657" width="11.5703125" style="1"/>
    <col min="6658" max="6658" width="15.140625" style="1" customWidth="1"/>
    <col min="6659" max="6659" width="3.28515625" style="1" customWidth="1"/>
    <col min="6660" max="6660" width="10.7109375" style="1" customWidth="1"/>
    <col min="6661" max="6661" width="1.85546875" style="1" customWidth="1"/>
    <col min="6662" max="6662" width="10.28515625" style="1" customWidth="1"/>
    <col min="6663" max="6663" width="2.28515625" style="1" customWidth="1"/>
    <col min="6664" max="6664" width="11.5703125" style="1" customWidth="1"/>
    <col min="6665" max="6665" width="3.7109375" style="1" customWidth="1"/>
    <col min="6666" max="6666" width="10.140625" style="1" customWidth="1"/>
    <col min="6667" max="6667" width="3" style="1" customWidth="1"/>
    <col min="6668" max="6668" width="10.7109375" style="1" customWidth="1"/>
    <col min="6669" max="6669" width="3.42578125" style="1" customWidth="1"/>
    <col min="6670" max="6670" width="11.5703125" style="1" customWidth="1"/>
    <col min="6671" max="6671" width="5.28515625" style="1" customWidth="1"/>
    <col min="6672" max="6672" width="10.28515625" style="1" customWidth="1"/>
    <col min="6673" max="6673" width="2" style="1" customWidth="1"/>
    <col min="6674" max="6674" width="9.28515625" style="1" customWidth="1"/>
    <col min="6675" max="6675" width="2.5703125" style="1" customWidth="1"/>
    <col min="6676" max="6676" width="11.5703125" style="1" customWidth="1"/>
    <col min="6677" max="6913" width="11.5703125" style="1"/>
    <col min="6914" max="6914" width="15.140625" style="1" customWidth="1"/>
    <col min="6915" max="6915" width="3.28515625" style="1" customWidth="1"/>
    <col min="6916" max="6916" width="10.7109375" style="1" customWidth="1"/>
    <col min="6917" max="6917" width="1.85546875" style="1" customWidth="1"/>
    <col min="6918" max="6918" width="10.28515625" style="1" customWidth="1"/>
    <col min="6919" max="6919" width="2.28515625" style="1" customWidth="1"/>
    <col min="6920" max="6920" width="11.5703125" style="1" customWidth="1"/>
    <col min="6921" max="6921" width="3.7109375" style="1" customWidth="1"/>
    <col min="6922" max="6922" width="10.140625" style="1" customWidth="1"/>
    <col min="6923" max="6923" width="3" style="1" customWidth="1"/>
    <col min="6924" max="6924" width="10.7109375" style="1" customWidth="1"/>
    <col min="6925" max="6925" width="3.42578125" style="1" customWidth="1"/>
    <col min="6926" max="6926" width="11.5703125" style="1" customWidth="1"/>
    <col min="6927" max="6927" width="5.28515625" style="1" customWidth="1"/>
    <col min="6928" max="6928" width="10.28515625" style="1" customWidth="1"/>
    <col min="6929" max="6929" width="2" style="1" customWidth="1"/>
    <col min="6930" max="6930" width="9.28515625" style="1" customWidth="1"/>
    <col min="6931" max="6931" width="2.5703125" style="1" customWidth="1"/>
    <col min="6932" max="6932" width="11.5703125" style="1" customWidth="1"/>
    <col min="6933" max="7169" width="11.5703125" style="1"/>
    <col min="7170" max="7170" width="15.140625" style="1" customWidth="1"/>
    <col min="7171" max="7171" width="3.28515625" style="1" customWidth="1"/>
    <col min="7172" max="7172" width="10.7109375" style="1" customWidth="1"/>
    <col min="7173" max="7173" width="1.85546875" style="1" customWidth="1"/>
    <col min="7174" max="7174" width="10.28515625" style="1" customWidth="1"/>
    <col min="7175" max="7175" width="2.28515625" style="1" customWidth="1"/>
    <col min="7176" max="7176" width="11.5703125" style="1" customWidth="1"/>
    <col min="7177" max="7177" width="3.7109375" style="1" customWidth="1"/>
    <col min="7178" max="7178" width="10.140625" style="1" customWidth="1"/>
    <col min="7179" max="7179" width="3" style="1" customWidth="1"/>
    <col min="7180" max="7180" width="10.7109375" style="1" customWidth="1"/>
    <col min="7181" max="7181" width="3.42578125" style="1" customWidth="1"/>
    <col min="7182" max="7182" width="11.5703125" style="1" customWidth="1"/>
    <col min="7183" max="7183" width="5.28515625" style="1" customWidth="1"/>
    <col min="7184" max="7184" width="10.28515625" style="1" customWidth="1"/>
    <col min="7185" max="7185" width="2" style="1" customWidth="1"/>
    <col min="7186" max="7186" width="9.28515625" style="1" customWidth="1"/>
    <col min="7187" max="7187" width="2.5703125" style="1" customWidth="1"/>
    <col min="7188" max="7188" width="11.5703125" style="1" customWidth="1"/>
    <col min="7189" max="7425" width="11.5703125" style="1"/>
    <col min="7426" max="7426" width="15.140625" style="1" customWidth="1"/>
    <col min="7427" max="7427" width="3.28515625" style="1" customWidth="1"/>
    <col min="7428" max="7428" width="10.7109375" style="1" customWidth="1"/>
    <col min="7429" max="7429" width="1.85546875" style="1" customWidth="1"/>
    <col min="7430" max="7430" width="10.28515625" style="1" customWidth="1"/>
    <col min="7431" max="7431" width="2.28515625" style="1" customWidth="1"/>
    <col min="7432" max="7432" width="11.5703125" style="1" customWidth="1"/>
    <col min="7433" max="7433" width="3.7109375" style="1" customWidth="1"/>
    <col min="7434" max="7434" width="10.140625" style="1" customWidth="1"/>
    <col min="7435" max="7435" width="3" style="1" customWidth="1"/>
    <col min="7436" max="7436" width="10.7109375" style="1" customWidth="1"/>
    <col min="7437" max="7437" width="3.42578125" style="1" customWidth="1"/>
    <col min="7438" max="7438" width="11.5703125" style="1" customWidth="1"/>
    <col min="7439" max="7439" width="5.28515625" style="1" customWidth="1"/>
    <col min="7440" max="7440" width="10.28515625" style="1" customWidth="1"/>
    <col min="7441" max="7441" width="2" style="1" customWidth="1"/>
    <col min="7442" max="7442" width="9.28515625" style="1" customWidth="1"/>
    <col min="7443" max="7443" width="2.5703125" style="1" customWidth="1"/>
    <col min="7444" max="7444" width="11.5703125" style="1" customWidth="1"/>
    <col min="7445" max="7681" width="11.5703125" style="1"/>
    <col min="7682" max="7682" width="15.140625" style="1" customWidth="1"/>
    <col min="7683" max="7683" width="3.28515625" style="1" customWidth="1"/>
    <col min="7684" max="7684" width="10.7109375" style="1" customWidth="1"/>
    <col min="7685" max="7685" width="1.85546875" style="1" customWidth="1"/>
    <col min="7686" max="7686" width="10.28515625" style="1" customWidth="1"/>
    <col min="7687" max="7687" width="2.28515625" style="1" customWidth="1"/>
    <col min="7688" max="7688" width="11.5703125" style="1" customWidth="1"/>
    <col min="7689" max="7689" width="3.7109375" style="1" customWidth="1"/>
    <col min="7690" max="7690" width="10.140625" style="1" customWidth="1"/>
    <col min="7691" max="7691" width="3" style="1" customWidth="1"/>
    <col min="7692" max="7692" width="10.7109375" style="1" customWidth="1"/>
    <col min="7693" max="7693" width="3.42578125" style="1" customWidth="1"/>
    <col min="7694" max="7694" width="11.5703125" style="1" customWidth="1"/>
    <col min="7695" max="7695" width="5.28515625" style="1" customWidth="1"/>
    <col min="7696" max="7696" width="10.28515625" style="1" customWidth="1"/>
    <col min="7697" max="7697" width="2" style="1" customWidth="1"/>
    <col min="7698" max="7698" width="9.28515625" style="1" customWidth="1"/>
    <col min="7699" max="7699" width="2.5703125" style="1" customWidth="1"/>
    <col min="7700" max="7700" width="11.5703125" style="1" customWidth="1"/>
    <col min="7701" max="7937" width="11.5703125" style="1"/>
    <col min="7938" max="7938" width="15.140625" style="1" customWidth="1"/>
    <col min="7939" max="7939" width="3.28515625" style="1" customWidth="1"/>
    <col min="7940" max="7940" width="10.7109375" style="1" customWidth="1"/>
    <col min="7941" max="7941" width="1.85546875" style="1" customWidth="1"/>
    <col min="7942" max="7942" width="10.28515625" style="1" customWidth="1"/>
    <col min="7943" max="7943" width="2.28515625" style="1" customWidth="1"/>
    <col min="7944" max="7944" width="11.5703125" style="1" customWidth="1"/>
    <col min="7945" max="7945" width="3.7109375" style="1" customWidth="1"/>
    <col min="7946" max="7946" width="10.140625" style="1" customWidth="1"/>
    <col min="7947" max="7947" width="3" style="1" customWidth="1"/>
    <col min="7948" max="7948" width="10.7109375" style="1" customWidth="1"/>
    <col min="7949" max="7949" width="3.42578125" style="1" customWidth="1"/>
    <col min="7950" max="7950" width="11.5703125" style="1" customWidth="1"/>
    <col min="7951" max="7951" width="5.28515625" style="1" customWidth="1"/>
    <col min="7952" max="7952" width="10.28515625" style="1" customWidth="1"/>
    <col min="7953" max="7953" width="2" style="1" customWidth="1"/>
    <col min="7954" max="7954" width="9.28515625" style="1" customWidth="1"/>
    <col min="7955" max="7955" width="2.5703125" style="1" customWidth="1"/>
    <col min="7956" max="7956" width="11.5703125" style="1" customWidth="1"/>
    <col min="7957" max="8193" width="11.5703125" style="1"/>
    <col min="8194" max="8194" width="15.140625" style="1" customWidth="1"/>
    <col min="8195" max="8195" width="3.28515625" style="1" customWidth="1"/>
    <col min="8196" max="8196" width="10.7109375" style="1" customWidth="1"/>
    <col min="8197" max="8197" width="1.85546875" style="1" customWidth="1"/>
    <col min="8198" max="8198" width="10.28515625" style="1" customWidth="1"/>
    <col min="8199" max="8199" width="2.28515625" style="1" customWidth="1"/>
    <col min="8200" max="8200" width="11.5703125" style="1" customWidth="1"/>
    <col min="8201" max="8201" width="3.7109375" style="1" customWidth="1"/>
    <col min="8202" max="8202" width="10.140625" style="1" customWidth="1"/>
    <col min="8203" max="8203" width="3" style="1" customWidth="1"/>
    <col min="8204" max="8204" width="10.7109375" style="1" customWidth="1"/>
    <col min="8205" max="8205" width="3.42578125" style="1" customWidth="1"/>
    <col min="8206" max="8206" width="11.5703125" style="1" customWidth="1"/>
    <col min="8207" max="8207" width="5.28515625" style="1" customWidth="1"/>
    <col min="8208" max="8208" width="10.28515625" style="1" customWidth="1"/>
    <col min="8209" max="8209" width="2" style="1" customWidth="1"/>
    <col min="8210" max="8210" width="9.28515625" style="1" customWidth="1"/>
    <col min="8211" max="8211" width="2.5703125" style="1" customWidth="1"/>
    <col min="8212" max="8212" width="11.5703125" style="1" customWidth="1"/>
    <col min="8213" max="8449" width="11.5703125" style="1"/>
    <col min="8450" max="8450" width="15.140625" style="1" customWidth="1"/>
    <col min="8451" max="8451" width="3.28515625" style="1" customWidth="1"/>
    <col min="8452" max="8452" width="10.7109375" style="1" customWidth="1"/>
    <col min="8453" max="8453" width="1.85546875" style="1" customWidth="1"/>
    <col min="8454" max="8454" width="10.28515625" style="1" customWidth="1"/>
    <col min="8455" max="8455" width="2.28515625" style="1" customWidth="1"/>
    <col min="8456" max="8456" width="11.5703125" style="1" customWidth="1"/>
    <col min="8457" max="8457" width="3.7109375" style="1" customWidth="1"/>
    <col min="8458" max="8458" width="10.140625" style="1" customWidth="1"/>
    <col min="8459" max="8459" width="3" style="1" customWidth="1"/>
    <col min="8460" max="8460" width="10.7109375" style="1" customWidth="1"/>
    <col min="8461" max="8461" width="3.42578125" style="1" customWidth="1"/>
    <col min="8462" max="8462" width="11.5703125" style="1" customWidth="1"/>
    <col min="8463" max="8463" width="5.28515625" style="1" customWidth="1"/>
    <col min="8464" max="8464" width="10.28515625" style="1" customWidth="1"/>
    <col min="8465" max="8465" width="2" style="1" customWidth="1"/>
    <col min="8466" max="8466" width="9.28515625" style="1" customWidth="1"/>
    <col min="8467" max="8467" width="2.5703125" style="1" customWidth="1"/>
    <col min="8468" max="8468" width="11.5703125" style="1" customWidth="1"/>
    <col min="8469" max="8705" width="11.5703125" style="1"/>
    <col min="8706" max="8706" width="15.140625" style="1" customWidth="1"/>
    <col min="8707" max="8707" width="3.28515625" style="1" customWidth="1"/>
    <col min="8708" max="8708" width="10.7109375" style="1" customWidth="1"/>
    <col min="8709" max="8709" width="1.85546875" style="1" customWidth="1"/>
    <col min="8710" max="8710" width="10.28515625" style="1" customWidth="1"/>
    <col min="8711" max="8711" width="2.28515625" style="1" customWidth="1"/>
    <col min="8712" max="8712" width="11.5703125" style="1" customWidth="1"/>
    <col min="8713" max="8713" width="3.7109375" style="1" customWidth="1"/>
    <col min="8714" max="8714" width="10.140625" style="1" customWidth="1"/>
    <col min="8715" max="8715" width="3" style="1" customWidth="1"/>
    <col min="8716" max="8716" width="10.7109375" style="1" customWidth="1"/>
    <col min="8717" max="8717" width="3.42578125" style="1" customWidth="1"/>
    <col min="8718" max="8718" width="11.5703125" style="1" customWidth="1"/>
    <col min="8719" max="8719" width="5.28515625" style="1" customWidth="1"/>
    <col min="8720" max="8720" width="10.28515625" style="1" customWidth="1"/>
    <col min="8721" max="8721" width="2" style="1" customWidth="1"/>
    <col min="8722" max="8722" width="9.28515625" style="1" customWidth="1"/>
    <col min="8723" max="8723" width="2.5703125" style="1" customWidth="1"/>
    <col min="8724" max="8724" width="11.5703125" style="1" customWidth="1"/>
    <col min="8725" max="8961" width="11.5703125" style="1"/>
    <col min="8962" max="8962" width="15.140625" style="1" customWidth="1"/>
    <col min="8963" max="8963" width="3.28515625" style="1" customWidth="1"/>
    <col min="8964" max="8964" width="10.7109375" style="1" customWidth="1"/>
    <col min="8965" max="8965" width="1.85546875" style="1" customWidth="1"/>
    <col min="8966" max="8966" width="10.28515625" style="1" customWidth="1"/>
    <col min="8967" max="8967" width="2.28515625" style="1" customWidth="1"/>
    <col min="8968" max="8968" width="11.5703125" style="1" customWidth="1"/>
    <col min="8969" max="8969" width="3.7109375" style="1" customWidth="1"/>
    <col min="8970" max="8970" width="10.140625" style="1" customWidth="1"/>
    <col min="8971" max="8971" width="3" style="1" customWidth="1"/>
    <col min="8972" max="8972" width="10.7109375" style="1" customWidth="1"/>
    <col min="8973" max="8973" width="3.42578125" style="1" customWidth="1"/>
    <col min="8974" max="8974" width="11.5703125" style="1" customWidth="1"/>
    <col min="8975" max="8975" width="5.28515625" style="1" customWidth="1"/>
    <col min="8976" max="8976" width="10.28515625" style="1" customWidth="1"/>
    <col min="8977" max="8977" width="2" style="1" customWidth="1"/>
    <col min="8978" max="8978" width="9.28515625" style="1" customWidth="1"/>
    <col min="8979" max="8979" width="2.5703125" style="1" customWidth="1"/>
    <col min="8980" max="8980" width="11.5703125" style="1" customWidth="1"/>
    <col min="8981" max="9217" width="11.5703125" style="1"/>
    <col min="9218" max="9218" width="15.140625" style="1" customWidth="1"/>
    <col min="9219" max="9219" width="3.28515625" style="1" customWidth="1"/>
    <col min="9220" max="9220" width="10.7109375" style="1" customWidth="1"/>
    <col min="9221" max="9221" width="1.85546875" style="1" customWidth="1"/>
    <col min="9222" max="9222" width="10.28515625" style="1" customWidth="1"/>
    <col min="9223" max="9223" width="2.28515625" style="1" customWidth="1"/>
    <col min="9224" max="9224" width="11.5703125" style="1" customWidth="1"/>
    <col min="9225" max="9225" width="3.7109375" style="1" customWidth="1"/>
    <col min="9226" max="9226" width="10.140625" style="1" customWidth="1"/>
    <col min="9227" max="9227" width="3" style="1" customWidth="1"/>
    <col min="9228" max="9228" width="10.7109375" style="1" customWidth="1"/>
    <col min="9229" max="9229" width="3.42578125" style="1" customWidth="1"/>
    <col min="9230" max="9230" width="11.5703125" style="1" customWidth="1"/>
    <col min="9231" max="9231" width="5.28515625" style="1" customWidth="1"/>
    <col min="9232" max="9232" width="10.28515625" style="1" customWidth="1"/>
    <col min="9233" max="9233" width="2" style="1" customWidth="1"/>
    <col min="9234" max="9234" width="9.28515625" style="1" customWidth="1"/>
    <col min="9235" max="9235" width="2.5703125" style="1" customWidth="1"/>
    <col min="9236" max="9236" width="11.5703125" style="1" customWidth="1"/>
    <col min="9237" max="9473" width="11.5703125" style="1"/>
    <col min="9474" max="9474" width="15.140625" style="1" customWidth="1"/>
    <col min="9475" max="9475" width="3.28515625" style="1" customWidth="1"/>
    <col min="9476" max="9476" width="10.7109375" style="1" customWidth="1"/>
    <col min="9477" max="9477" width="1.85546875" style="1" customWidth="1"/>
    <col min="9478" max="9478" width="10.28515625" style="1" customWidth="1"/>
    <col min="9479" max="9479" width="2.28515625" style="1" customWidth="1"/>
    <col min="9480" max="9480" width="11.5703125" style="1" customWidth="1"/>
    <col min="9481" max="9481" width="3.7109375" style="1" customWidth="1"/>
    <col min="9482" max="9482" width="10.140625" style="1" customWidth="1"/>
    <col min="9483" max="9483" width="3" style="1" customWidth="1"/>
    <col min="9484" max="9484" width="10.7109375" style="1" customWidth="1"/>
    <col min="9485" max="9485" width="3.42578125" style="1" customWidth="1"/>
    <col min="9486" max="9486" width="11.5703125" style="1" customWidth="1"/>
    <col min="9487" max="9487" width="5.28515625" style="1" customWidth="1"/>
    <col min="9488" max="9488" width="10.28515625" style="1" customWidth="1"/>
    <col min="9489" max="9489" width="2" style="1" customWidth="1"/>
    <col min="9490" max="9490" width="9.28515625" style="1" customWidth="1"/>
    <col min="9491" max="9491" width="2.5703125" style="1" customWidth="1"/>
    <col min="9492" max="9492" width="11.5703125" style="1" customWidth="1"/>
    <col min="9493" max="9729" width="11.5703125" style="1"/>
    <col min="9730" max="9730" width="15.140625" style="1" customWidth="1"/>
    <col min="9731" max="9731" width="3.28515625" style="1" customWidth="1"/>
    <col min="9732" max="9732" width="10.7109375" style="1" customWidth="1"/>
    <col min="9733" max="9733" width="1.85546875" style="1" customWidth="1"/>
    <col min="9734" max="9734" width="10.28515625" style="1" customWidth="1"/>
    <col min="9735" max="9735" width="2.28515625" style="1" customWidth="1"/>
    <col min="9736" max="9736" width="11.5703125" style="1" customWidth="1"/>
    <col min="9737" max="9737" width="3.7109375" style="1" customWidth="1"/>
    <col min="9738" max="9738" width="10.140625" style="1" customWidth="1"/>
    <col min="9739" max="9739" width="3" style="1" customWidth="1"/>
    <col min="9740" max="9740" width="10.7109375" style="1" customWidth="1"/>
    <col min="9741" max="9741" width="3.42578125" style="1" customWidth="1"/>
    <col min="9742" max="9742" width="11.5703125" style="1" customWidth="1"/>
    <col min="9743" max="9743" width="5.28515625" style="1" customWidth="1"/>
    <col min="9744" max="9744" width="10.28515625" style="1" customWidth="1"/>
    <col min="9745" max="9745" width="2" style="1" customWidth="1"/>
    <col min="9746" max="9746" width="9.28515625" style="1" customWidth="1"/>
    <col min="9747" max="9747" width="2.5703125" style="1" customWidth="1"/>
    <col min="9748" max="9748" width="11.5703125" style="1" customWidth="1"/>
    <col min="9749" max="9985" width="11.5703125" style="1"/>
    <col min="9986" max="9986" width="15.140625" style="1" customWidth="1"/>
    <col min="9987" max="9987" width="3.28515625" style="1" customWidth="1"/>
    <col min="9988" max="9988" width="10.7109375" style="1" customWidth="1"/>
    <col min="9989" max="9989" width="1.85546875" style="1" customWidth="1"/>
    <col min="9990" max="9990" width="10.28515625" style="1" customWidth="1"/>
    <col min="9991" max="9991" width="2.28515625" style="1" customWidth="1"/>
    <col min="9992" max="9992" width="11.5703125" style="1" customWidth="1"/>
    <col min="9993" max="9993" width="3.7109375" style="1" customWidth="1"/>
    <col min="9994" max="9994" width="10.140625" style="1" customWidth="1"/>
    <col min="9995" max="9995" width="3" style="1" customWidth="1"/>
    <col min="9996" max="9996" width="10.7109375" style="1" customWidth="1"/>
    <col min="9997" max="9997" width="3.42578125" style="1" customWidth="1"/>
    <col min="9998" max="9998" width="11.5703125" style="1" customWidth="1"/>
    <col min="9999" max="9999" width="5.28515625" style="1" customWidth="1"/>
    <col min="10000" max="10000" width="10.28515625" style="1" customWidth="1"/>
    <col min="10001" max="10001" width="2" style="1" customWidth="1"/>
    <col min="10002" max="10002" width="9.28515625" style="1" customWidth="1"/>
    <col min="10003" max="10003" width="2.5703125" style="1" customWidth="1"/>
    <col min="10004" max="10004" width="11.5703125" style="1" customWidth="1"/>
    <col min="10005" max="10241" width="11.5703125" style="1"/>
    <col min="10242" max="10242" width="15.140625" style="1" customWidth="1"/>
    <col min="10243" max="10243" width="3.28515625" style="1" customWidth="1"/>
    <col min="10244" max="10244" width="10.7109375" style="1" customWidth="1"/>
    <col min="10245" max="10245" width="1.85546875" style="1" customWidth="1"/>
    <col min="10246" max="10246" width="10.28515625" style="1" customWidth="1"/>
    <col min="10247" max="10247" width="2.28515625" style="1" customWidth="1"/>
    <col min="10248" max="10248" width="11.5703125" style="1" customWidth="1"/>
    <col min="10249" max="10249" width="3.7109375" style="1" customWidth="1"/>
    <col min="10250" max="10250" width="10.140625" style="1" customWidth="1"/>
    <col min="10251" max="10251" width="3" style="1" customWidth="1"/>
    <col min="10252" max="10252" width="10.7109375" style="1" customWidth="1"/>
    <col min="10253" max="10253" width="3.42578125" style="1" customWidth="1"/>
    <col min="10254" max="10254" width="11.5703125" style="1" customWidth="1"/>
    <col min="10255" max="10255" width="5.28515625" style="1" customWidth="1"/>
    <col min="10256" max="10256" width="10.28515625" style="1" customWidth="1"/>
    <col min="10257" max="10257" width="2" style="1" customWidth="1"/>
    <col min="10258" max="10258" width="9.28515625" style="1" customWidth="1"/>
    <col min="10259" max="10259" width="2.5703125" style="1" customWidth="1"/>
    <col min="10260" max="10260" width="11.5703125" style="1" customWidth="1"/>
    <col min="10261" max="10497" width="11.5703125" style="1"/>
    <col min="10498" max="10498" width="15.140625" style="1" customWidth="1"/>
    <col min="10499" max="10499" width="3.28515625" style="1" customWidth="1"/>
    <col min="10500" max="10500" width="10.7109375" style="1" customWidth="1"/>
    <col min="10501" max="10501" width="1.85546875" style="1" customWidth="1"/>
    <col min="10502" max="10502" width="10.28515625" style="1" customWidth="1"/>
    <col min="10503" max="10503" width="2.28515625" style="1" customWidth="1"/>
    <col min="10504" max="10504" width="11.5703125" style="1" customWidth="1"/>
    <col min="10505" max="10505" width="3.7109375" style="1" customWidth="1"/>
    <col min="10506" max="10506" width="10.140625" style="1" customWidth="1"/>
    <col min="10507" max="10507" width="3" style="1" customWidth="1"/>
    <col min="10508" max="10508" width="10.7109375" style="1" customWidth="1"/>
    <col min="10509" max="10509" width="3.42578125" style="1" customWidth="1"/>
    <col min="10510" max="10510" width="11.5703125" style="1" customWidth="1"/>
    <col min="10511" max="10511" width="5.28515625" style="1" customWidth="1"/>
    <col min="10512" max="10512" width="10.28515625" style="1" customWidth="1"/>
    <col min="10513" max="10513" width="2" style="1" customWidth="1"/>
    <col min="10514" max="10514" width="9.28515625" style="1" customWidth="1"/>
    <col min="10515" max="10515" width="2.5703125" style="1" customWidth="1"/>
    <col min="10516" max="10516" width="11.5703125" style="1" customWidth="1"/>
    <col min="10517" max="10753" width="11.5703125" style="1"/>
    <col min="10754" max="10754" width="15.140625" style="1" customWidth="1"/>
    <col min="10755" max="10755" width="3.28515625" style="1" customWidth="1"/>
    <col min="10756" max="10756" width="10.7109375" style="1" customWidth="1"/>
    <col min="10757" max="10757" width="1.85546875" style="1" customWidth="1"/>
    <col min="10758" max="10758" width="10.28515625" style="1" customWidth="1"/>
    <col min="10759" max="10759" width="2.28515625" style="1" customWidth="1"/>
    <col min="10760" max="10760" width="11.5703125" style="1" customWidth="1"/>
    <col min="10761" max="10761" width="3.7109375" style="1" customWidth="1"/>
    <col min="10762" max="10762" width="10.140625" style="1" customWidth="1"/>
    <col min="10763" max="10763" width="3" style="1" customWidth="1"/>
    <col min="10764" max="10764" width="10.7109375" style="1" customWidth="1"/>
    <col min="10765" max="10765" width="3.42578125" style="1" customWidth="1"/>
    <col min="10766" max="10766" width="11.5703125" style="1" customWidth="1"/>
    <col min="10767" max="10767" width="5.28515625" style="1" customWidth="1"/>
    <col min="10768" max="10768" width="10.28515625" style="1" customWidth="1"/>
    <col min="10769" max="10769" width="2" style="1" customWidth="1"/>
    <col min="10770" max="10770" width="9.28515625" style="1" customWidth="1"/>
    <col min="10771" max="10771" width="2.5703125" style="1" customWidth="1"/>
    <col min="10772" max="10772" width="11.5703125" style="1" customWidth="1"/>
    <col min="10773" max="11009" width="11.5703125" style="1"/>
    <col min="11010" max="11010" width="15.140625" style="1" customWidth="1"/>
    <col min="11011" max="11011" width="3.28515625" style="1" customWidth="1"/>
    <col min="11012" max="11012" width="10.7109375" style="1" customWidth="1"/>
    <col min="11013" max="11013" width="1.85546875" style="1" customWidth="1"/>
    <col min="11014" max="11014" width="10.28515625" style="1" customWidth="1"/>
    <col min="11015" max="11015" width="2.28515625" style="1" customWidth="1"/>
    <col min="11016" max="11016" width="11.5703125" style="1" customWidth="1"/>
    <col min="11017" max="11017" width="3.7109375" style="1" customWidth="1"/>
    <col min="11018" max="11018" width="10.140625" style="1" customWidth="1"/>
    <col min="11019" max="11019" width="3" style="1" customWidth="1"/>
    <col min="11020" max="11020" width="10.7109375" style="1" customWidth="1"/>
    <col min="11021" max="11021" width="3.42578125" style="1" customWidth="1"/>
    <col min="11022" max="11022" width="11.5703125" style="1" customWidth="1"/>
    <col min="11023" max="11023" width="5.28515625" style="1" customWidth="1"/>
    <col min="11024" max="11024" width="10.28515625" style="1" customWidth="1"/>
    <col min="11025" max="11025" width="2" style="1" customWidth="1"/>
    <col min="11026" max="11026" width="9.28515625" style="1" customWidth="1"/>
    <col min="11027" max="11027" width="2.5703125" style="1" customWidth="1"/>
    <col min="11028" max="11028" width="11.5703125" style="1" customWidth="1"/>
    <col min="11029" max="11265" width="11.5703125" style="1"/>
    <col min="11266" max="11266" width="15.140625" style="1" customWidth="1"/>
    <col min="11267" max="11267" width="3.28515625" style="1" customWidth="1"/>
    <col min="11268" max="11268" width="10.7109375" style="1" customWidth="1"/>
    <col min="11269" max="11269" width="1.85546875" style="1" customWidth="1"/>
    <col min="11270" max="11270" width="10.28515625" style="1" customWidth="1"/>
    <col min="11271" max="11271" width="2.28515625" style="1" customWidth="1"/>
    <col min="11272" max="11272" width="11.5703125" style="1" customWidth="1"/>
    <col min="11273" max="11273" width="3.7109375" style="1" customWidth="1"/>
    <col min="11274" max="11274" width="10.140625" style="1" customWidth="1"/>
    <col min="11275" max="11275" width="3" style="1" customWidth="1"/>
    <col min="11276" max="11276" width="10.7109375" style="1" customWidth="1"/>
    <col min="11277" max="11277" width="3.42578125" style="1" customWidth="1"/>
    <col min="11278" max="11278" width="11.5703125" style="1" customWidth="1"/>
    <col min="11279" max="11279" width="5.28515625" style="1" customWidth="1"/>
    <col min="11280" max="11280" width="10.28515625" style="1" customWidth="1"/>
    <col min="11281" max="11281" width="2" style="1" customWidth="1"/>
    <col min="11282" max="11282" width="9.28515625" style="1" customWidth="1"/>
    <col min="11283" max="11283" width="2.5703125" style="1" customWidth="1"/>
    <col min="11284" max="11284" width="11.5703125" style="1" customWidth="1"/>
    <col min="11285" max="11521" width="11.5703125" style="1"/>
    <col min="11522" max="11522" width="15.140625" style="1" customWidth="1"/>
    <col min="11523" max="11523" width="3.28515625" style="1" customWidth="1"/>
    <col min="11524" max="11524" width="10.7109375" style="1" customWidth="1"/>
    <col min="11525" max="11525" width="1.85546875" style="1" customWidth="1"/>
    <col min="11526" max="11526" width="10.28515625" style="1" customWidth="1"/>
    <col min="11527" max="11527" width="2.28515625" style="1" customWidth="1"/>
    <col min="11528" max="11528" width="11.5703125" style="1" customWidth="1"/>
    <col min="11529" max="11529" width="3.7109375" style="1" customWidth="1"/>
    <col min="11530" max="11530" width="10.140625" style="1" customWidth="1"/>
    <col min="11531" max="11531" width="3" style="1" customWidth="1"/>
    <col min="11532" max="11532" width="10.7109375" style="1" customWidth="1"/>
    <col min="11533" max="11533" width="3.42578125" style="1" customWidth="1"/>
    <col min="11534" max="11534" width="11.5703125" style="1" customWidth="1"/>
    <col min="11535" max="11535" width="5.28515625" style="1" customWidth="1"/>
    <col min="11536" max="11536" width="10.28515625" style="1" customWidth="1"/>
    <col min="11537" max="11537" width="2" style="1" customWidth="1"/>
    <col min="11538" max="11538" width="9.28515625" style="1" customWidth="1"/>
    <col min="11539" max="11539" width="2.5703125" style="1" customWidth="1"/>
    <col min="11540" max="11540" width="11.5703125" style="1" customWidth="1"/>
    <col min="11541" max="11777" width="11.5703125" style="1"/>
    <col min="11778" max="11778" width="15.140625" style="1" customWidth="1"/>
    <col min="11779" max="11779" width="3.28515625" style="1" customWidth="1"/>
    <col min="11780" max="11780" width="10.7109375" style="1" customWidth="1"/>
    <col min="11781" max="11781" width="1.85546875" style="1" customWidth="1"/>
    <col min="11782" max="11782" width="10.28515625" style="1" customWidth="1"/>
    <col min="11783" max="11783" width="2.28515625" style="1" customWidth="1"/>
    <col min="11784" max="11784" width="11.5703125" style="1" customWidth="1"/>
    <col min="11785" max="11785" width="3.7109375" style="1" customWidth="1"/>
    <col min="11786" max="11786" width="10.140625" style="1" customWidth="1"/>
    <col min="11787" max="11787" width="3" style="1" customWidth="1"/>
    <col min="11788" max="11788" width="10.7109375" style="1" customWidth="1"/>
    <col min="11789" max="11789" width="3.42578125" style="1" customWidth="1"/>
    <col min="11790" max="11790" width="11.5703125" style="1" customWidth="1"/>
    <col min="11791" max="11791" width="5.28515625" style="1" customWidth="1"/>
    <col min="11792" max="11792" width="10.28515625" style="1" customWidth="1"/>
    <col min="11793" max="11793" width="2" style="1" customWidth="1"/>
    <col min="11794" max="11794" width="9.28515625" style="1" customWidth="1"/>
    <col min="11795" max="11795" width="2.5703125" style="1" customWidth="1"/>
    <col min="11796" max="11796" width="11.5703125" style="1" customWidth="1"/>
    <col min="11797" max="12033" width="11.5703125" style="1"/>
    <col min="12034" max="12034" width="15.140625" style="1" customWidth="1"/>
    <col min="12035" max="12035" width="3.28515625" style="1" customWidth="1"/>
    <col min="12036" max="12036" width="10.7109375" style="1" customWidth="1"/>
    <col min="12037" max="12037" width="1.85546875" style="1" customWidth="1"/>
    <col min="12038" max="12038" width="10.28515625" style="1" customWidth="1"/>
    <col min="12039" max="12039" width="2.28515625" style="1" customWidth="1"/>
    <col min="12040" max="12040" width="11.5703125" style="1" customWidth="1"/>
    <col min="12041" max="12041" width="3.7109375" style="1" customWidth="1"/>
    <col min="12042" max="12042" width="10.140625" style="1" customWidth="1"/>
    <col min="12043" max="12043" width="3" style="1" customWidth="1"/>
    <col min="12044" max="12044" width="10.7109375" style="1" customWidth="1"/>
    <col min="12045" max="12045" width="3.42578125" style="1" customWidth="1"/>
    <col min="12046" max="12046" width="11.5703125" style="1" customWidth="1"/>
    <col min="12047" max="12047" width="5.28515625" style="1" customWidth="1"/>
    <col min="12048" max="12048" width="10.28515625" style="1" customWidth="1"/>
    <col min="12049" max="12049" width="2" style="1" customWidth="1"/>
    <col min="12050" max="12050" width="9.28515625" style="1" customWidth="1"/>
    <col min="12051" max="12051" width="2.5703125" style="1" customWidth="1"/>
    <col min="12052" max="12052" width="11.5703125" style="1" customWidth="1"/>
    <col min="12053" max="12289" width="11.5703125" style="1"/>
    <col min="12290" max="12290" width="15.140625" style="1" customWidth="1"/>
    <col min="12291" max="12291" width="3.28515625" style="1" customWidth="1"/>
    <col min="12292" max="12292" width="10.7109375" style="1" customWidth="1"/>
    <col min="12293" max="12293" width="1.85546875" style="1" customWidth="1"/>
    <col min="12294" max="12294" width="10.28515625" style="1" customWidth="1"/>
    <col min="12295" max="12295" width="2.28515625" style="1" customWidth="1"/>
    <col min="12296" max="12296" width="11.5703125" style="1" customWidth="1"/>
    <col min="12297" max="12297" width="3.7109375" style="1" customWidth="1"/>
    <col min="12298" max="12298" width="10.140625" style="1" customWidth="1"/>
    <col min="12299" max="12299" width="3" style="1" customWidth="1"/>
    <col min="12300" max="12300" width="10.7109375" style="1" customWidth="1"/>
    <col min="12301" max="12301" width="3.42578125" style="1" customWidth="1"/>
    <col min="12302" max="12302" width="11.5703125" style="1" customWidth="1"/>
    <col min="12303" max="12303" width="5.28515625" style="1" customWidth="1"/>
    <col min="12304" max="12304" width="10.28515625" style="1" customWidth="1"/>
    <col min="12305" max="12305" width="2" style="1" customWidth="1"/>
    <col min="12306" max="12306" width="9.28515625" style="1" customWidth="1"/>
    <col min="12307" max="12307" width="2.5703125" style="1" customWidth="1"/>
    <col min="12308" max="12308" width="11.5703125" style="1" customWidth="1"/>
    <col min="12309" max="12545" width="11.5703125" style="1"/>
    <col min="12546" max="12546" width="15.140625" style="1" customWidth="1"/>
    <col min="12547" max="12547" width="3.28515625" style="1" customWidth="1"/>
    <col min="12548" max="12548" width="10.7109375" style="1" customWidth="1"/>
    <col min="12549" max="12549" width="1.85546875" style="1" customWidth="1"/>
    <col min="12550" max="12550" width="10.28515625" style="1" customWidth="1"/>
    <col min="12551" max="12551" width="2.28515625" style="1" customWidth="1"/>
    <col min="12552" max="12552" width="11.5703125" style="1" customWidth="1"/>
    <col min="12553" max="12553" width="3.7109375" style="1" customWidth="1"/>
    <col min="12554" max="12554" width="10.140625" style="1" customWidth="1"/>
    <col min="12555" max="12555" width="3" style="1" customWidth="1"/>
    <col min="12556" max="12556" width="10.7109375" style="1" customWidth="1"/>
    <col min="12557" max="12557" width="3.42578125" style="1" customWidth="1"/>
    <col min="12558" max="12558" width="11.5703125" style="1" customWidth="1"/>
    <col min="12559" max="12559" width="5.28515625" style="1" customWidth="1"/>
    <col min="12560" max="12560" width="10.28515625" style="1" customWidth="1"/>
    <col min="12561" max="12561" width="2" style="1" customWidth="1"/>
    <col min="12562" max="12562" width="9.28515625" style="1" customWidth="1"/>
    <col min="12563" max="12563" width="2.5703125" style="1" customWidth="1"/>
    <col min="12564" max="12564" width="11.5703125" style="1" customWidth="1"/>
    <col min="12565" max="12801" width="11.5703125" style="1"/>
    <col min="12802" max="12802" width="15.140625" style="1" customWidth="1"/>
    <col min="12803" max="12803" width="3.28515625" style="1" customWidth="1"/>
    <col min="12804" max="12804" width="10.7109375" style="1" customWidth="1"/>
    <col min="12805" max="12805" width="1.85546875" style="1" customWidth="1"/>
    <col min="12806" max="12806" width="10.28515625" style="1" customWidth="1"/>
    <col min="12807" max="12807" width="2.28515625" style="1" customWidth="1"/>
    <col min="12808" max="12808" width="11.5703125" style="1" customWidth="1"/>
    <col min="12809" max="12809" width="3.7109375" style="1" customWidth="1"/>
    <col min="12810" max="12810" width="10.140625" style="1" customWidth="1"/>
    <col min="12811" max="12811" width="3" style="1" customWidth="1"/>
    <col min="12812" max="12812" width="10.7109375" style="1" customWidth="1"/>
    <col min="12813" max="12813" width="3.42578125" style="1" customWidth="1"/>
    <col min="12814" max="12814" width="11.5703125" style="1" customWidth="1"/>
    <col min="12815" max="12815" width="5.28515625" style="1" customWidth="1"/>
    <col min="12816" max="12816" width="10.28515625" style="1" customWidth="1"/>
    <col min="12817" max="12817" width="2" style="1" customWidth="1"/>
    <col min="12818" max="12818" width="9.28515625" style="1" customWidth="1"/>
    <col min="12819" max="12819" width="2.5703125" style="1" customWidth="1"/>
    <col min="12820" max="12820" width="11.5703125" style="1" customWidth="1"/>
    <col min="12821" max="13057" width="11.5703125" style="1"/>
    <col min="13058" max="13058" width="15.140625" style="1" customWidth="1"/>
    <col min="13059" max="13059" width="3.28515625" style="1" customWidth="1"/>
    <col min="13060" max="13060" width="10.7109375" style="1" customWidth="1"/>
    <col min="13061" max="13061" width="1.85546875" style="1" customWidth="1"/>
    <col min="13062" max="13062" width="10.28515625" style="1" customWidth="1"/>
    <col min="13063" max="13063" width="2.28515625" style="1" customWidth="1"/>
    <col min="13064" max="13064" width="11.5703125" style="1" customWidth="1"/>
    <col min="13065" max="13065" width="3.7109375" style="1" customWidth="1"/>
    <col min="13066" max="13066" width="10.140625" style="1" customWidth="1"/>
    <col min="13067" max="13067" width="3" style="1" customWidth="1"/>
    <col min="13068" max="13068" width="10.7109375" style="1" customWidth="1"/>
    <col min="13069" max="13069" width="3.42578125" style="1" customWidth="1"/>
    <col min="13070" max="13070" width="11.5703125" style="1" customWidth="1"/>
    <col min="13071" max="13071" width="5.28515625" style="1" customWidth="1"/>
    <col min="13072" max="13072" width="10.28515625" style="1" customWidth="1"/>
    <col min="13073" max="13073" width="2" style="1" customWidth="1"/>
    <col min="13074" max="13074" width="9.28515625" style="1" customWidth="1"/>
    <col min="13075" max="13075" width="2.5703125" style="1" customWidth="1"/>
    <col min="13076" max="13076" width="11.5703125" style="1" customWidth="1"/>
    <col min="13077" max="13313" width="11.5703125" style="1"/>
    <col min="13314" max="13314" width="15.140625" style="1" customWidth="1"/>
    <col min="13315" max="13315" width="3.28515625" style="1" customWidth="1"/>
    <col min="13316" max="13316" width="10.7109375" style="1" customWidth="1"/>
    <col min="13317" max="13317" width="1.85546875" style="1" customWidth="1"/>
    <col min="13318" max="13318" width="10.28515625" style="1" customWidth="1"/>
    <col min="13319" max="13319" width="2.28515625" style="1" customWidth="1"/>
    <col min="13320" max="13320" width="11.5703125" style="1" customWidth="1"/>
    <col min="13321" max="13321" width="3.7109375" style="1" customWidth="1"/>
    <col min="13322" max="13322" width="10.140625" style="1" customWidth="1"/>
    <col min="13323" max="13323" width="3" style="1" customWidth="1"/>
    <col min="13324" max="13324" width="10.7109375" style="1" customWidth="1"/>
    <col min="13325" max="13325" width="3.42578125" style="1" customWidth="1"/>
    <col min="13326" max="13326" width="11.5703125" style="1" customWidth="1"/>
    <col min="13327" max="13327" width="5.28515625" style="1" customWidth="1"/>
    <col min="13328" max="13328" width="10.28515625" style="1" customWidth="1"/>
    <col min="13329" max="13329" width="2" style="1" customWidth="1"/>
    <col min="13330" max="13330" width="9.28515625" style="1" customWidth="1"/>
    <col min="13331" max="13331" width="2.5703125" style="1" customWidth="1"/>
    <col min="13332" max="13332" width="11.5703125" style="1" customWidth="1"/>
    <col min="13333" max="13569" width="11.5703125" style="1"/>
    <col min="13570" max="13570" width="15.140625" style="1" customWidth="1"/>
    <col min="13571" max="13571" width="3.28515625" style="1" customWidth="1"/>
    <col min="13572" max="13572" width="10.7109375" style="1" customWidth="1"/>
    <col min="13573" max="13573" width="1.85546875" style="1" customWidth="1"/>
    <col min="13574" max="13574" width="10.28515625" style="1" customWidth="1"/>
    <col min="13575" max="13575" width="2.28515625" style="1" customWidth="1"/>
    <col min="13576" max="13576" width="11.5703125" style="1" customWidth="1"/>
    <col min="13577" max="13577" width="3.7109375" style="1" customWidth="1"/>
    <col min="13578" max="13578" width="10.140625" style="1" customWidth="1"/>
    <col min="13579" max="13579" width="3" style="1" customWidth="1"/>
    <col min="13580" max="13580" width="10.7109375" style="1" customWidth="1"/>
    <col min="13581" max="13581" width="3.42578125" style="1" customWidth="1"/>
    <col min="13582" max="13582" width="11.5703125" style="1" customWidth="1"/>
    <col min="13583" max="13583" width="5.28515625" style="1" customWidth="1"/>
    <col min="13584" max="13584" width="10.28515625" style="1" customWidth="1"/>
    <col min="13585" max="13585" width="2" style="1" customWidth="1"/>
    <col min="13586" max="13586" width="9.28515625" style="1" customWidth="1"/>
    <col min="13587" max="13587" width="2.5703125" style="1" customWidth="1"/>
    <col min="13588" max="13588" width="11.5703125" style="1" customWidth="1"/>
    <col min="13589" max="13825" width="11.5703125" style="1"/>
    <col min="13826" max="13826" width="15.140625" style="1" customWidth="1"/>
    <col min="13827" max="13827" width="3.28515625" style="1" customWidth="1"/>
    <col min="13828" max="13828" width="10.7109375" style="1" customWidth="1"/>
    <col min="13829" max="13829" width="1.85546875" style="1" customWidth="1"/>
    <col min="13830" max="13830" width="10.28515625" style="1" customWidth="1"/>
    <col min="13831" max="13831" width="2.28515625" style="1" customWidth="1"/>
    <col min="13832" max="13832" width="11.5703125" style="1" customWidth="1"/>
    <col min="13833" max="13833" width="3.7109375" style="1" customWidth="1"/>
    <col min="13834" max="13834" width="10.140625" style="1" customWidth="1"/>
    <col min="13835" max="13835" width="3" style="1" customWidth="1"/>
    <col min="13836" max="13836" width="10.7109375" style="1" customWidth="1"/>
    <col min="13837" max="13837" width="3.42578125" style="1" customWidth="1"/>
    <col min="13838" max="13838" width="11.5703125" style="1" customWidth="1"/>
    <col min="13839" max="13839" width="5.28515625" style="1" customWidth="1"/>
    <col min="13840" max="13840" width="10.28515625" style="1" customWidth="1"/>
    <col min="13841" max="13841" width="2" style="1" customWidth="1"/>
    <col min="13842" max="13842" width="9.28515625" style="1" customWidth="1"/>
    <col min="13843" max="13843" width="2.5703125" style="1" customWidth="1"/>
    <col min="13844" max="13844" width="11.5703125" style="1" customWidth="1"/>
    <col min="13845" max="14081" width="11.5703125" style="1"/>
    <col min="14082" max="14082" width="15.140625" style="1" customWidth="1"/>
    <col min="14083" max="14083" width="3.28515625" style="1" customWidth="1"/>
    <col min="14084" max="14084" width="10.7109375" style="1" customWidth="1"/>
    <col min="14085" max="14085" width="1.85546875" style="1" customWidth="1"/>
    <col min="14086" max="14086" width="10.28515625" style="1" customWidth="1"/>
    <col min="14087" max="14087" width="2.28515625" style="1" customWidth="1"/>
    <col min="14088" max="14088" width="11.5703125" style="1" customWidth="1"/>
    <col min="14089" max="14089" width="3.7109375" style="1" customWidth="1"/>
    <col min="14090" max="14090" width="10.140625" style="1" customWidth="1"/>
    <col min="14091" max="14091" width="3" style="1" customWidth="1"/>
    <col min="14092" max="14092" width="10.7109375" style="1" customWidth="1"/>
    <col min="14093" max="14093" width="3.42578125" style="1" customWidth="1"/>
    <col min="14094" max="14094" width="11.5703125" style="1" customWidth="1"/>
    <col min="14095" max="14095" width="5.28515625" style="1" customWidth="1"/>
    <col min="14096" max="14096" width="10.28515625" style="1" customWidth="1"/>
    <col min="14097" max="14097" width="2" style="1" customWidth="1"/>
    <col min="14098" max="14098" width="9.28515625" style="1" customWidth="1"/>
    <col min="14099" max="14099" width="2.5703125" style="1" customWidth="1"/>
    <col min="14100" max="14100" width="11.5703125" style="1" customWidth="1"/>
    <col min="14101" max="14337" width="11.5703125" style="1"/>
    <col min="14338" max="14338" width="15.140625" style="1" customWidth="1"/>
    <col min="14339" max="14339" width="3.28515625" style="1" customWidth="1"/>
    <col min="14340" max="14340" width="10.7109375" style="1" customWidth="1"/>
    <col min="14341" max="14341" width="1.85546875" style="1" customWidth="1"/>
    <col min="14342" max="14342" width="10.28515625" style="1" customWidth="1"/>
    <col min="14343" max="14343" width="2.28515625" style="1" customWidth="1"/>
    <col min="14344" max="14344" width="11.5703125" style="1" customWidth="1"/>
    <col min="14345" max="14345" width="3.7109375" style="1" customWidth="1"/>
    <col min="14346" max="14346" width="10.140625" style="1" customWidth="1"/>
    <col min="14347" max="14347" width="3" style="1" customWidth="1"/>
    <col min="14348" max="14348" width="10.7109375" style="1" customWidth="1"/>
    <col min="14349" max="14349" width="3.42578125" style="1" customWidth="1"/>
    <col min="14350" max="14350" width="11.5703125" style="1" customWidth="1"/>
    <col min="14351" max="14351" width="5.28515625" style="1" customWidth="1"/>
    <col min="14352" max="14352" width="10.28515625" style="1" customWidth="1"/>
    <col min="14353" max="14353" width="2" style="1" customWidth="1"/>
    <col min="14354" max="14354" width="9.28515625" style="1" customWidth="1"/>
    <col min="14355" max="14355" width="2.5703125" style="1" customWidth="1"/>
    <col min="14356" max="14356" width="11.5703125" style="1" customWidth="1"/>
    <col min="14357" max="14593" width="11.5703125" style="1"/>
    <col min="14594" max="14594" width="15.140625" style="1" customWidth="1"/>
    <col min="14595" max="14595" width="3.28515625" style="1" customWidth="1"/>
    <col min="14596" max="14596" width="10.7109375" style="1" customWidth="1"/>
    <col min="14597" max="14597" width="1.85546875" style="1" customWidth="1"/>
    <col min="14598" max="14598" width="10.28515625" style="1" customWidth="1"/>
    <col min="14599" max="14599" width="2.28515625" style="1" customWidth="1"/>
    <col min="14600" max="14600" width="11.5703125" style="1" customWidth="1"/>
    <col min="14601" max="14601" width="3.7109375" style="1" customWidth="1"/>
    <col min="14602" max="14602" width="10.140625" style="1" customWidth="1"/>
    <col min="14603" max="14603" width="3" style="1" customWidth="1"/>
    <col min="14604" max="14604" width="10.7109375" style="1" customWidth="1"/>
    <col min="14605" max="14605" width="3.42578125" style="1" customWidth="1"/>
    <col min="14606" max="14606" width="11.5703125" style="1" customWidth="1"/>
    <col min="14607" max="14607" width="5.28515625" style="1" customWidth="1"/>
    <col min="14608" max="14608" width="10.28515625" style="1" customWidth="1"/>
    <col min="14609" max="14609" width="2" style="1" customWidth="1"/>
    <col min="14610" max="14610" width="9.28515625" style="1" customWidth="1"/>
    <col min="14611" max="14611" width="2.5703125" style="1" customWidth="1"/>
    <col min="14612" max="14612" width="11.5703125" style="1" customWidth="1"/>
    <col min="14613" max="14849" width="11.5703125" style="1"/>
    <col min="14850" max="14850" width="15.140625" style="1" customWidth="1"/>
    <col min="14851" max="14851" width="3.28515625" style="1" customWidth="1"/>
    <col min="14852" max="14852" width="10.7109375" style="1" customWidth="1"/>
    <col min="14853" max="14853" width="1.85546875" style="1" customWidth="1"/>
    <col min="14854" max="14854" width="10.28515625" style="1" customWidth="1"/>
    <col min="14855" max="14855" width="2.28515625" style="1" customWidth="1"/>
    <col min="14856" max="14856" width="11.5703125" style="1" customWidth="1"/>
    <col min="14857" max="14857" width="3.7109375" style="1" customWidth="1"/>
    <col min="14858" max="14858" width="10.140625" style="1" customWidth="1"/>
    <col min="14859" max="14859" width="3" style="1" customWidth="1"/>
    <col min="14860" max="14860" width="10.7109375" style="1" customWidth="1"/>
    <col min="14861" max="14861" width="3.42578125" style="1" customWidth="1"/>
    <col min="14862" max="14862" width="11.5703125" style="1" customWidth="1"/>
    <col min="14863" max="14863" width="5.28515625" style="1" customWidth="1"/>
    <col min="14864" max="14864" width="10.28515625" style="1" customWidth="1"/>
    <col min="14865" max="14865" width="2" style="1" customWidth="1"/>
    <col min="14866" max="14866" width="9.28515625" style="1" customWidth="1"/>
    <col min="14867" max="14867" width="2.5703125" style="1" customWidth="1"/>
    <col min="14868" max="14868" width="11.5703125" style="1" customWidth="1"/>
    <col min="14869" max="15105" width="11.5703125" style="1"/>
    <col min="15106" max="15106" width="15.140625" style="1" customWidth="1"/>
    <col min="15107" max="15107" width="3.28515625" style="1" customWidth="1"/>
    <col min="15108" max="15108" width="10.7109375" style="1" customWidth="1"/>
    <col min="15109" max="15109" width="1.85546875" style="1" customWidth="1"/>
    <col min="15110" max="15110" width="10.28515625" style="1" customWidth="1"/>
    <col min="15111" max="15111" width="2.28515625" style="1" customWidth="1"/>
    <col min="15112" max="15112" width="11.5703125" style="1" customWidth="1"/>
    <col min="15113" max="15113" width="3.7109375" style="1" customWidth="1"/>
    <col min="15114" max="15114" width="10.140625" style="1" customWidth="1"/>
    <col min="15115" max="15115" width="3" style="1" customWidth="1"/>
    <col min="15116" max="15116" width="10.7109375" style="1" customWidth="1"/>
    <col min="15117" max="15117" width="3.42578125" style="1" customWidth="1"/>
    <col min="15118" max="15118" width="11.5703125" style="1" customWidth="1"/>
    <col min="15119" max="15119" width="5.28515625" style="1" customWidth="1"/>
    <col min="15120" max="15120" width="10.28515625" style="1" customWidth="1"/>
    <col min="15121" max="15121" width="2" style="1" customWidth="1"/>
    <col min="15122" max="15122" width="9.28515625" style="1" customWidth="1"/>
    <col min="15123" max="15123" width="2.5703125" style="1" customWidth="1"/>
    <col min="15124" max="15124" width="11.5703125" style="1" customWidth="1"/>
    <col min="15125" max="15361" width="11.5703125" style="1"/>
    <col min="15362" max="15362" width="15.140625" style="1" customWidth="1"/>
    <col min="15363" max="15363" width="3.28515625" style="1" customWidth="1"/>
    <col min="15364" max="15364" width="10.7109375" style="1" customWidth="1"/>
    <col min="15365" max="15365" width="1.85546875" style="1" customWidth="1"/>
    <col min="15366" max="15366" width="10.28515625" style="1" customWidth="1"/>
    <col min="15367" max="15367" width="2.28515625" style="1" customWidth="1"/>
    <col min="15368" max="15368" width="11.5703125" style="1" customWidth="1"/>
    <col min="15369" max="15369" width="3.7109375" style="1" customWidth="1"/>
    <col min="15370" max="15370" width="10.140625" style="1" customWidth="1"/>
    <col min="15371" max="15371" width="3" style="1" customWidth="1"/>
    <col min="15372" max="15372" width="10.7109375" style="1" customWidth="1"/>
    <col min="15373" max="15373" width="3.42578125" style="1" customWidth="1"/>
    <col min="15374" max="15374" width="11.5703125" style="1" customWidth="1"/>
    <col min="15375" max="15375" width="5.28515625" style="1" customWidth="1"/>
    <col min="15376" max="15376" width="10.28515625" style="1" customWidth="1"/>
    <col min="15377" max="15377" width="2" style="1" customWidth="1"/>
    <col min="15378" max="15378" width="9.28515625" style="1" customWidth="1"/>
    <col min="15379" max="15379" width="2.5703125" style="1" customWidth="1"/>
    <col min="15380" max="15380" width="11.5703125" style="1" customWidth="1"/>
    <col min="15381" max="15617" width="11.5703125" style="1"/>
    <col min="15618" max="15618" width="15.140625" style="1" customWidth="1"/>
    <col min="15619" max="15619" width="3.28515625" style="1" customWidth="1"/>
    <col min="15620" max="15620" width="10.7109375" style="1" customWidth="1"/>
    <col min="15621" max="15621" width="1.85546875" style="1" customWidth="1"/>
    <col min="15622" max="15622" width="10.28515625" style="1" customWidth="1"/>
    <col min="15623" max="15623" width="2.28515625" style="1" customWidth="1"/>
    <col min="15624" max="15624" width="11.5703125" style="1" customWidth="1"/>
    <col min="15625" max="15625" width="3.7109375" style="1" customWidth="1"/>
    <col min="15626" max="15626" width="10.140625" style="1" customWidth="1"/>
    <col min="15627" max="15627" width="3" style="1" customWidth="1"/>
    <col min="15628" max="15628" width="10.7109375" style="1" customWidth="1"/>
    <col min="15629" max="15629" width="3.42578125" style="1" customWidth="1"/>
    <col min="15630" max="15630" width="11.5703125" style="1" customWidth="1"/>
    <col min="15631" max="15631" width="5.28515625" style="1" customWidth="1"/>
    <col min="15632" max="15632" width="10.28515625" style="1" customWidth="1"/>
    <col min="15633" max="15633" width="2" style="1" customWidth="1"/>
    <col min="15634" max="15634" width="9.28515625" style="1" customWidth="1"/>
    <col min="15635" max="15635" width="2.5703125" style="1" customWidth="1"/>
    <col min="15636" max="15636" width="11.5703125" style="1" customWidth="1"/>
    <col min="15637" max="15873" width="11.5703125" style="1"/>
    <col min="15874" max="15874" width="15.140625" style="1" customWidth="1"/>
    <col min="15875" max="15875" width="3.28515625" style="1" customWidth="1"/>
    <col min="15876" max="15876" width="10.7109375" style="1" customWidth="1"/>
    <col min="15877" max="15877" width="1.85546875" style="1" customWidth="1"/>
    <col min="15878" max="15878" width="10.28515625" style="1" customWidth="1"/>
    <col min="15879" max="15879" width="2.28515625" style="1" customWidth="1"/>
    <col min="15880" max="15880" width="11.5703125" style="1" customWidth="1"/>
    <col min="15881" max="15881" width="3.7109375" style="1" customWidth="1"/>
    <col min="15882" max="15882" width="10.140625" style="1" customWidth="1"/>
    <col min="15883" max="15883" width="3" style="1" customWidth="1"/>
    <col min="15884" max="15884" width="10.7109375" style="1" customWidth="1"/>
    <col min="15885" max="15885" width="3.42578125" style="1" customWidth="1"/>
    <col min="15886" max="15886" width="11.5703125" style="1" customWidth="1"/>
    <col min="15887" max="15887" width="5.28515625" style="1" customWidth="1"/>
    <col min="15888" max="15888" width="10.28515625" style="1" customWidth="1"/>
    <col min="15889" max="15889" width="2" style="1" customWidth="1"/>
    <col min="15890" max="15890" width="9.28515625" style="1" customWidth="1"/>
    <col min="15891" max="15891" width="2.5703125" style="1" customWidth="1"/>
    <col min="15892" max="15892" width="11.5703125" style="1" customWidth="1"/>
    <col min="15893" max="16129" width="11.5703125" style="1"/>
    <col min="16130" max="16130" width="15.140625" style="1" customWidth="1"/>
    <col min="16131" max="16131" width="3.28515625" style="1" customWidth="1"/>
    <col min="16132" max="16132" width="10.7109375" style="1" customWidth="1"/>
    <col min="16133" max="16133" width="1.85546875" style="1" customWidth="1"/>
    <col min="16134" max="16134" width="10.28515625" style="1" customWidth="1"/>
    <col min="16135" max="16135" width="2.28515625" style="1" customWidth="1"/>
    <col min="16136" max="16136" width="11.5703125" style="1" customWidth="1"/>
    <col min="16137" max="16137" width="3.7109375" style="1" customWidth="1"/>
    <col min="16138" max="16138" width="10.140625" style="1" customWidth="1"/>
    <col min="16139" max="16139" width="3" style="1" customWidth="1"/>
    <col min="16140" max="16140" width="10.7109375" style="1" customWidth="1"/>
    <col min="16141" max="16141" width="3.42578125" style="1" customWidth="1"/>
    <col min="16142" max="16142" width="11.5703125" style="1" customWidth="1"/>
    <col min="16143" max="16143" width="5.28515625" style="1" customWidth="1"/>
    <col min="16144" max="16144" width="10.28515625" style="1" customWidth="1"/>
    <col min="16145" max="16145" width="2" style="1" customWidth="1"/>
    <col min="16146" max="16146" width="9.28515625" style="1" customWidth="1"/>
    <col min="16147" max="16147" width="2.5703125" style="1" customWidth="1"/>
    <col min="16148" max="16148" width="11.5703125" style="1" customWidth="1"/>
    <col min="16149" max="16384" width="11.5703125" style="1"/>
  </cols>
  <sheetData>
    <row r="1" spans="1:21" ht="24" customHeight="1" x14ac:dyDescent="0.25">
      <c r="A1" s="604" t="s">
        <v>101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</row>
    <row r="2" spans="1:21" ht="29.45" customHeight="1" x14ac:dyDescent="0.25">
      <c r="B2" s="605" t="s">
        <v>47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</row>
    <row r="3" spans="1:21" ht="21" customHeight="1" thickBot="1" x14ac:dyDescent="0.3"/>
    <row r="4" spans="1:21" ht="18.600000000000001" customHeight="1" x14ac:dyDescent="0.3">
      <c r="B4" s="652" t="s">
        <v>473</v>
      </c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4"/>
    </row>
    <row r="5" spans="1:21" ht="21.75" customHeight="1" thickBot="1" x14ac:dyDescent="0.3">
      <c r="B5" s="655" t="s">
        <v>474</v>
      </c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7"/>
    </row>
    <row r="6" spans="1:21" ht="13.15" customHeight="1" x14ac:dyDescent="0.25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</row>
    <row r="8" spans="1:21" ht="14.25" thickBot="1" x14ac:dyDescent="0.3"/>
    <row r="9" spans="1:21" ht="13.15" customHeight="1" x14ac:dyDescent="0.25">
      <c r="B9" s="631" t="s">
        <v>48</v>
      </c>
      <c r="D9" s="658" t="s">
        <v>50</v>
      </c>
      <c r="E9" s="659"/>
      <c r="F9" s="659"/>
      <c r="G9" s="659"/>
      <c r="H9" s="660"/>
      <c r="P9" s="658" t="s">
        <v>49</v>
      </c>
      <c r="Q9" s="659"/>
      <c r="R9" s="659"/>
      <c r="S9" s="659"/>
      <c r="T9" s="660"/>
    </row>
    <row r="10" spans="1:21" ht="13.5" customHeight="1" thickBot="1" x14ac:dyDescent="0.3">
      <c r="B10" s="632"/>
      <c r="D10" s="661"/>
      <c r="E10" s="662"/>
      <c r="F10" s="662"/>
      <c r="G10" s="662"/>
      <c r="H10" s="663"/>
      <c r="J10" s="482"/>
      <c r="P10" s="661"/>
      <c r="Q10" s="662"/>
      <c r="R10" s="662"/>
      <c r="S10" s="662"/>
      <c r="T10" s="663"/>
    </row>
    <row r="11" spans="1:21" ht="14.25" thickBot="1" x14ac:dyDescent="0.3">
      <c r="D11" s="664"/>
      <c r="E11" s="665"/>
      <c r="F11" s="665"/>
      <c r="G11" s="665"/>
      <c r="H11" s="666"/>
      <c r="J11" s="482"/>
      <c r="P11" s="664"/>
      <c r="Q11" s="665"/>
      <c r="R11" s="665"/>
      <c r="S11" s="665"/>
      <c r="T11" s="666"/>
    </row>
    <row r="15" spans="1:21" ht="14.25" thickBot="1" x14ac:dyDescent="0.3"/>
    <row r="16" spans="1:21" ht="12.75" customHeight="1" x14ac:dyDescent="0.25">
      <c r="B16" s="631" t="s">
        <v>51</v>
      </c>
      <c r="E16" s="3"/>
      <c r="F16" s="633" t="s">
        <v>406</v>
      </c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5"/>
    </row>
    <row r="17" spans="2:18" ht="14.25" thickBot="1" x14ac:dyDescent="0.3">
      <c r="B17" s="632"/>
      <c r="E17" s="3"/>
      <c r="F17" s="636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8"/>
    </row>
    <row r="18" spans="2:18" ht="14.25" thickBot="1" x14ac:dyDescent="0.3">
      <c r="F18" s="639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1"/>
    </row>
    <row r="20" spans="2:18" ht="14.25" thickBot="1" x14ac:dyDescent="0.3"/>
    <row r="21" spans="2:18" ht="13.9" customHeight="1" thickBot="1" x14ac:dyDescent="0.3">
      <c r="J21" s="642" t="s">
        <v>377</v>
      </c>
      <c r="K21" s="643"/>
      <c r="L21" s="643"/>
      <c r="M21" s="643"/>
      <c r="N21" s="644"/>
    </row>
    <row r="22" spans="2:18" ht="16.899999999999999" customHeight="1" x14ac:dyDescent="0.25">
      <c r="B22" s="631" t="s">
        <v>52</v>
      </c>
      <c r="J22" s="645"/>
      <c r="K22" s="646"/>
      <c r="L22" s="646"/>
      <c r="M22" s="646"/>
      <c r="N22" s="647"/>
      <c r="O22" s="482"/>
    </row>
    <row r="23" spans="2:18" ht="16.899999999999999" customHeight="1" thickBot="1" x14ac:dyDescent="0.3">
      <c r="B23" s="651"/>
      <c r="J23" s="648"/>
      <c r="K23" s="649"/>
      <c r="L23" s="649"/>
      <c r="M23" s="649"/>
      <c r="N23" s="650"/>
      <c r="O23" s="482"/>
    </row>
    <row r="24" spans="2:18" x14ac:dyDescent="0.25">
      <c r="I24" s="2"/>
      <c r="J24" s="483"/>
      <c r="K24" s="483"/>
      <c r="M24" s="483"/>
      <c r="N24" s="483"/>
      <c r="O24" s="483"/>
    </row>
    <row r="25" spans="2:18" ht="14.25" thickBot="1" x14ac:dyDescent="0.3"/>
    <row r="26" spans="2:18" ht="12.75" customHeight="1" x14ac:dyDescent="0.25">
      <c r="J26" s="628" t="s">
        <v>378</v>
      </c>
      <c r="N26" s="628" t="s">
        <v>379</v>
      </c>
    </row>
    <row r="27" spans="2:18" x14ac:dyDescent="0.25">
      <c r="J27" s="629"/>
      <c r="N27" s="629"/>
    </row>
    <row r="28" spans="2:18" ht="14.25" thickBot="1" x14ac:dyDescent="0.3">
      <c r="J28" s="629"/>
      <c r="N28" s="629"/>
    </row>
    <row r="29" spans="2:18" x14ac:dyDescent="0.25">
      <c r="B29" s="626" t="s">
        <v>53</v>
      </c>
      <c r="J29" s="629"/>
      <c r="N29" s="629"/>
    </row>
    <row r="30" spans="2:18" ht="14.25" thickBot="1" x14ac:dyDescent="0.3">
      <c r="B30" s="627"/>
      <c r="J30" s="629"/>
      <c r="N30" s="629"/>
    </row>
    <row r="31" spans="2:18" x14ac:dyDescent="0.25">
      <c r="J31" s="629"/>
      <c r="N31" s="629"/>
    </row>
    <row r="32" spans="2:18" x14ac:dyDescent="0.25">
      <c r="J32" s="629"/>
      <c r="N32" s="629"/>
    </row>
    <row r="33" spans="10:14" ht="14.25" thickBot="1" x14ac:dyDescent="0.3">
      <c r="J33" s="630"/>
      <c r="N33" s="630"/>
    </row>
  </sheetData>
  <mergeCells count="14">
    <mergeCell ref="B29:B30"/>
    <mergeCell ref="J26:J33"/>
    <mergeCell ref="N26:N33"/>
    <mergeCell ref="B2:T2"/>
    <mergeCell ref="A1:U1"/>
    <mergeCell ref="B16:B17"/>
    <mergeCell ref="F16:R18"/>
    <mergeCell ref="J21:N23"/>
    <mergeCell ref="B22:B23"/>
    <mergeCell ref="B4:T4"/>
    <mergeCell ref="B5:T5"/>
    <mergeCell ref="B9:B10"/>
    <mergeCell ref="D9:H11"/>
    <mergeCell ref="P9:T11"/>
  </mergeCells>
  <pageMargins left="0.70866141732283472" right="0.70866141732283472" top="0.74803149606299213" bottom="0.74803149606299213" header="0.31496062992125984" footer="0.31496062992125984"/>
  <pageSetup paperSize="5" scale="95" orientation="landscape" horizontalDpi="300" verticalDpi="300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6"/>
  <sheetViews>
    <sheetView showGridLines="0" zoomScaleNormal="100" workbookViewId="0">
      <selection sqref="A1:N1"/>
    </sheetView>
  </sheetViews>
  <sheetFormatPr baseColWidth="10" defaultRowHeight="13.5" x14ac:dyDescent="0.25"/>
  <cols>
    <col min="1" max="1" width="16.28515625" style="1" customWidth="1"/>
    <col min="2" max="2" width="16.85546875" style="1" customWidth="1"/>
    <col min="3" max="3" width="13.28515625" style="1" customWidth="1"/>
    <col min="4" max="4" width="11.42578125" style="1" customWidth="1"/>
    <col min="5" max="5" width="3" style="1" customWidth="1"/>
    <col min="6" max="6" width="12.140625" style="1" customWidth="1"/>
    <col min="7" max="7" width="13.7109375" style="1" customWidth="1"/>
    <col min="8" max="8" width="10.42578125" style="1" customWidth="1"/>
    <col min="9" max="9" width="4.7109375" style="1" customWidth="1"/>
    <col min="10" max="10" width="14" style="1" customWidth="1"/>
    <col min="11" max="11" width="3" style="1" customWidth="1"/>
    <col min="12" max="12" width="12" style="1" customWidth="1"/>
    <col min="13" max="13" width="1.42578125" style="1" customWidth="1"/>
    <col min="14" max="14" width="14.28515625" style="1" customWidth="1"/>
    <col min="15" max="249" width="11.5703125" style="1"/>
    <col min="250" max="250" width="16.85546875" style="1" customWidth="1"/>
    <col min="251" max="251" width="2.7109375" style="1" customWidth="1"/>
    <col min="252" max="252" width="9.7109375" style="1" customWidth="1"/>
    <col min="253" max="253" width="2.140625" style="1" customWidth="1"/>
    <col min="254" max="254" width="9.7109375" style="1" customWidth="1"/>
    <col min="255" max="255" width="1.7109375" style="1" customWidth="1"/>
    <col min="256" max="256" width="12.42578125" style="1" customWidth="1"/>
    <col min="257" max="257" width="6.7109375" style="1" customWidth="1"/>
    <col min="258" max="258" width="9.7109375" style="1" customWidth="1"/>
    <col min="259" max="259" width="2" style="1" customWidth="1"/>
    <col min="260" max="260" width="9.7109375" style="1" customWidth="1"/>
    <col min="261" max="261" width="2.28515625" style="1" customWidth="1"/>
    <col min="262" max="262" width="12.42578125" style="1" customWidth="1"/>
    <col min="263" max="263" width="5.5703125" style="1" customWidth="1"/>
    <col min="264" max="264" width="9.7109375" style="1" customWidth="1"/>
    <col min="265" max="265" width="2.28515625" style="1" customWidth="1"/>
    <col min="266" max="266" width="9.7109375" style="1" customWidth="1"/>
    <col min="267" max="267" width="1.42578125" style="1" customWidth="1"/>
    <col min="268" max="268" width="12.42578125" style="1" customWidth="1"/>
    <col min="269" max="505" width="11.5703125" style="1"/>
    <col min="506" max="506" width="16.85546875" style="1" customWidth="1"/>
    <col min="507" max="507" width="2.7109375" style="1" customWidth="1"/>
    <col min="508" max="508" width="9.7109375" style="1" customWidth="1"/>
    <col min="509" max="509" width="2.140625" style="1" customWidth="1"/>
    <col min="510" max="510" width="9.7109375" style="1" customWidth="1"/>
    <col min="511" max="511" width="1.7109375" style="1" customWidth="1"/>
    <col min="512" max="512" width="12.42578125" style="1" customWidth="1"/>
    <col min="513" max="513" width="6.7109375" style="1" customWidth="1"/>
    <col min="514" max="514" width="9.7109375" style="1" customWidth="1"/>
    <col min="515" max="515" width="2" style="1" customWidth="1"/>
    <col min="516" max="516" width="9.7109375" style="1" customWidth="1"/>
    <col min="517" max="517" width="2.28515625" style="1" customWidth="1"/>
    <col min="518" max="518" width="12.42578125" style="1" customWidth="1"/>
    <col min="519" max="519" width="5.5703125" style="1" customWidth="1"/>
    <col min="520" max="520" width="9.7109375" style="1" customWidth="1"/>
    <col min="521" max="521" width="2.28515625" style="1" customWidth="1"/>
    <col min="522" max="522" width="9.7109375" style="1" customWidth="1"/>
    <col min="523" max="523" width="1.42578125" style="1" customWidth="1"/>
    <col min="524" max="524" width="12.42578125" style="1" customWidth="1"/>
    <col min="525" max="761" width="11.5703125" style="1"/>
    <col min="762" max="762" width="16.85546875" style="1" customWidth="1"/>
    <col min="763" max="763" width="2.7109375" style="1" customWidth="1"/>
    <col min="764" max="764" width="9.7109375" style="1" customWidth="1"/>
    <col min="765" max="765" width="2.140625" style="1" customWidth="1"/>
    <col min="766" max="766" width="9.7109375" style="1" customWidth="1"/>
    <col min="767" max="767" width="1.7109375" style="1" customWidth="1"/>
    <col min="768" max="768" width="12.42578125" style="1" customWidth="1"/>
    <col min="769" max="769" width="6.7109375" style="1" customWidth="1"/>
    <col min="770" max="770" width="9.7109375" style="1" customWidth="1"/>
    <col min="771" max="771" width="2" style="1" customWidth="1"/>
    <col min="772" max="772" width="9.7109375" style="1" customWidth="1"/>
    <col min="773" max="773" width="2.28515625" style="1" customWidth="1"/>
    <col min="774" max="774" width="12.42578125" style="1" customWidth="1"/>
    <col min="775" max="775" width="5.5703125" style="1" customWidth="1"/>
    <col min="776" max="776" width="9.7109375" style="1" customWidth="1"/>
    <col min="777" max="777" width="2.28515625" style="1" customWidth="1"/>
    <col min="778" max="778" width="9.7109375" style="1" customWidth="1"/>
    <col min="779" max="779" width="1.42578125" style="1" customWidth="1"/>
    <col min="780" max="780" width="12.42578125" style="1" customWidth="1"/>
    <col min="781" max="1017" width="11.5703125" style="1"/>
    <col min="1018" max="1018" width="16.85546875" style="1" customWidth="1"/>
    <col min="1019" max="1019" width="2.7109375" style="1" customWidth="1"/>
    <col min="1020" max="1020" width="9.7109375" style="1" customWidth="1"/>
    <col min="1021" max="1021" width="2.140625" style="1" customWidth="1"/>
    <col min="1022" max="1022" width="9.7109375" style="1" customWidth="1"/>
    <col min="1023" max="1023" width="1.7109375" style="1" customWidth="1"/>
    <col min="1024" max="1024" width="12.42578125" style="1" customWidth="1"/>
    <col min="1025" max="1025" width="6.7109375" style="1" customWidth="1"/>
    <col min="1026" max="1026" width="9.7109375" style="1" customWidth="1"/>
    <col min="1027" max="1027" width="2" style="1" customWidth="1"/>
    <col min="1028" max="1028" width="9.7109375" style="1" customWidth="1"/>
    <col min="1029" max="1029" width="2.28515625" style="1" customWidth="1"/>
    <col min="1030" max="1030" width="12.42578125" style="1" customWidth="1"/>
    <col min="1031" max="1031" width="5.5703125" style="1" customWidth="1"/>
    <col min="1032" max="1032" width="9.7109375" style="1" customWidth="1"/>
    <col min="1033" max="1033" width="2.28515625" style="1" customWidth="1"/>
    <col min="1034" max="1034" width="9.7109375" style="1" customWidth="1"/>
    <col min="1035" max="1035" width="1.42578125" style="1" customWidth="1"/>
    <col min="1036" max="1036" width="12.42578125" style="1" customWidth="1"/>
    <col min="1037" max="1273" width="11.5703125" style="1"/>
    <col min="1274" max="1274" width="16.85546875" style="1" customWidth="1"/>
    <col min="1275" max="1275" width="2.7109375" style="1" customWidth="1"/>
    <col min="1276" max="1276" width="9.7109375" style="1" customWidth="1"/>
    <col min="1277" max="1277" width="2.140625" style="1" customWidth="1"/>
    <col min="1278" max="1278" width="9.7109375" style="1" customWidth="1"/>
    <col min="1279" max="1279" width="1.7109375" style="1" customWidth="1"/>
    <col min="1280" max="1280" width="12.42578125" style="1" customWidth="1"/>
    <col min="1281" max="1281" width="6.7109375" style="1" customWidth="1"/>
    <col min="1282" max="1282" width="9.7109375" style="1" customWidth="1"/>
    <col min="1283" max="1283" width="2" style="1" customWidth="1"/>
    <col min="1284" max="1284" width="9.7109375" style="1" customWidth="1"/>
    <col min="1285" max="1285" width="2.28515625" style="1" customWidth="1"/>
    <col min="1286" max="1286" width="12.42578125" style="1" customWidth="1"/>
    <col min="1287" max="1287" width="5.5703125" style="1" customWidth="1"/>
    <col min="1288" max="1288" width="9.7109375" style="1" customWidth="1"/>
    <col min="1289" max="1289" width="2.28515625" style="1" customWidth="1"/>
    <col min="1290" max="1290" width="9.7109375" style="1" customWidth="1"/>
    <col min="1291" max="1291" width="1.42578125" style="1" customWidth="1"/>
    <col min="1292" max="1292" width="12.42578125" style="1" customWidth="1"/>
    <col min="1293" max="1529" width="11.5703125" style="1"/>
    <col min="1530" max="1530" width="16.85546875" style="1" customWidth="1"/>
    <col min="1531" max="1531" width="2.7109375" style="1" customWidth="1"/>
    <col min="1532" max="1532" width="9.7109375" style="1" customWidth="1"/>
    <col min="1533" max="1533" width="2.140625" style="1" customWidth="1"/>
    <col min="1534" max="1534" width="9.7109375" style="1" customWidth="1"/>
    <col min="1535" max="1535" width="1.7109375" style="1" customWidth="1"/>
    <col min="1536" max="1536" width="12.42578125" style="1" customWidth="1"/>
    <col min="1537" max="1537" width="6.7109375" style="1" customWidth="1"/>
    <col min="1538" max="1538" width="9.7109375" style="1" customWidth="1"/>
    <col min="1539" max="1539" width="2" style="1" customWidth="1"/>
    <col min="1540" max="1540" width="9.7109375" style="1" customWidth="1"/>
    <col min="1541" max="1541" width="2.28515625" style="1" customWidth="1"/>
    <col min="1542" max="1542" width="12.42578125" style="1" customWidth="1"/>
    <col min="1543" max="1543" width="5.5703125" style="1" customWidth="1"/>
    <col min="1544" max="1544" width="9.7109375" style="1" customWidth="1"/>
    <col min="1545" max="1545" width="2.28515625" style="1" customWidth="1"/>
    <col min="1546" max="1546" width="9.7109375" style="1" customWidth="1"/>
    <col min="1547" max="1547" width="1.42578125" style="1" customWidth="1"/>
    <col min="1548" max="1548" width="12.42578125" style="1" customWidth="1"/>
    <col min="1549" max="1785" width="11.5703125" style="1"/>
    <col min="1786" max="1786" width="16.85546875" style="1" customWidth="1"/>
    <col min="1787" max="1787" width="2.7109375" style="1" customWidth="1"/>
    <col min="1788" max="1788" width="9.7109375" style="1" customWidth="1"/>
    <col min="1789" max="1789" width="2.140625" style="1" customWidth="1"/>
    <col min="1790" max="1790" width="9.7109375" style="1" customWidth="1"/>
    <col min="1791" max="1791" width="1.7109375" style="1" customWidth="1"/>
    <col min="1792" max="1792" width="12.42578125" style="1" customWidth="1"/>
    <col min="1793" max="1793" width="6.7109375" style="1" customWidth="1"/>
    <col min="1794" max="1794" width="9.7109375" style="1" customWidth="1"/>
    <col min="1795" max="1795" width="2" style="1" customWidth="1"/>
    <col min="1796" max="1796" width="9.7109375" style="1" customWidth="1"/>
    <col min="1797" max="1797" width="2.28515625" style="1" customWidth="1"/>
    <col min="1798" max="1798" width="12.42578125" style="1" customWidth="1"/>
    <col min="1799" max="1799" width="5.5703125" style="1" customWidth="1"/>
    <col min="1800" max="1800" width="9.7109375" style="1" customWidth="1"/>
    <col min="1801" max="1801" width="2.28515625" style="1" customWidth="1"/>
    <col min="1802" max="1802" width="9.7109375" style="1" customWidth="1"/>
    <col min="1803" max="1803" width="1.42578125" style="1" customWidth="1"/>
    <col min="1804" max="1804" width="12.42578125" style="1" customWidth="1"/>
    <col min="1805" max="2041" width="11.5703125" style="1"/>
    <col min="2042" max="2042" width="16.85546875" style="1" customWidth="1"/>
    <col min="2043" max="2043" width="2.7109375" style="1" customWidth="1"/>
    <col min="2044" max="2044" width="9.7109375" style="1" customWidth="1"/>
    <col min="2045" max="2045" width="2.140625" style="1" customWidth="1"/>
    <col min="2046" max="2046" width="9.7109375" style="1" customWidth="1"/>
    <col min="2047" max="2047" width="1.7109375" style="1" customWidth="1"/>
    <col min="2048" max="2048" width="12.42578125" style="1" customWidth="1"/>
    <col min="2049" max="2049" width="6.7109375" style="1" customWidth="1"/>
    <col min="2050" max="2050" width="9.7109375" style="1" customWidth="1"/>
    <col min="2051" max="2051" width="2" style="1" customWidth="1"/>
    <col min="2052" max="2052" width="9.7109375" style="1" customWidth="1"/>
    <col min="2053" max="2053" width="2.28515625" style="1" customWidth="1"/>
    <col min="2054" max="2054" width="12.42578125" style="1" customWidth="1"/>
    <col min="2055" max="2055" width="5.5703125" style="1" customWidth="1"/>
    <col min="2056" max="2056" width="9.7109375" style="1" customWidth="1"/>
    <col min="2057" max="2057" width="2.28515625" style="1" customWidth="1"/>
    <col min="2058" max="2058" width="9.7109375" style="1" customWidth="1"/>
    <col min="2059" max="2059" width="1.42578125" style="1" customWidth="1"/>
    <col min="2060" max="2060" width="12.42578125" style="1" customWidth="1"/>
    <col min="2061" max="2297" width="11.5703125" style="1"/>
    <col min="2298" max="2298" width="16.85546875" style="1" customWidth="1"/>
    <col min="2299" max="2299" width="2.7109375" style="1" customWidth="1"/>
    <col min="2300" max="2300" width="9.7109375" style="1" customWidth="1"/>
    <col min="2301" max="2301" width="2.140625" style="1" customWidth="1"/>
    <col min="2302" max="2302" width="9.7109375" style="1" customWidth="1"/>
    <col min="2303" max="2303" width="1.7109375" style="1" customWidth="1"/>
    <col min="2304" max="2304" width="12.42578125" style="1" customWidth="1"/>
    <col min="2305" max="2305" width="6.7109375" style="1" customWidth="1"/>
    <col min="2306" max="2306" width="9.7109375" style="1" customWidth="1"/>
    <col min="2307" max="2307" width="2" style="1" customWidth="1"/>
    <col min="2308" max="2308" width="9.7109375" style="1" customWidth="1"/>
    <col min="2309" max="2309" width="2.28515625" style="1" customWidth="1"/>
    <col min="2310" max="2310" width="12.42578125" style="1" customWidth="1"/>
    <col min="2311" max="2311" width="5.5703125" style="1" customWidth="1"/>
    <col min="2312" max="2312" width="9.7109375" style="1" customWidth="1"/>
    <col min="2313" max="2313" width="2.28515625" style="1" customWidth="1"/>
    <col min="2314" max="2314" width="9.7109375" style="1" customWidth="1"/>
    <col min="2315" max="2315" width="1.42578125" style="1" customWidth="1"/>
    <col min="2316" max="2316" width="12.42578125" style="1" customWidth="1"/>
    <col min="2317" max="2553" width="11.5703125" style="1"/>
    <col min="2554" max="2554" width="16.85546875" style="1" customWidth="1"/>
    <col min="2555" max="2555" width="2.7109375" style="1" customWidth="1"/>
    <col min="2556" max="2556" width="9.7109375" style="1" customWidth="1"/>
    <col min="2557" max="2557" width="2.140625" style="1" customWidth="1"/>
    <col min="2558" max="2558" width="9.7109375" style="1" customWidth="1"/>
    <col min="2559" max="2559" width="1.7109375" style="1" customWidth="1"/>
    <col min="2560" max="2560" width="12.42578125" style="1" customWidth="1"/>
    <col min="2561" max="2561" width="6.7109375" style="1" customWidth="1"/>
    <col min="2562" max="2562" width="9.7109375" style="1" customWidth="1"/>
    <col min="2563" max="2563" width="2" style="1" customWidth="1"/>
    <col min="2564" max="2564" width="9.7109375" style="1" customWidth="1"/>
    <col min="2565" max="2565" width="2.28515625" style="1" customWidth="1"/>
    <col min="2566" max="2566" width="12.42578125" style="1" customWidth="1"/>
    <col min="2567" max="2567" width="5.5703125" style="1" customWidth="1"/>
    <col min="2568" max="2568" width="9.7109375" style="1" customWidth="1"/>
    <col min="2569" max="2569" width="2.28515625" style="1" customWidth="1"/>
    <col min="2570" max="2570" width="9.7109375" style="1" customWidth="1"/>
    <col min="2571" max="2571" width="1.42578125" style="1" customWidth="1"/>
    <col min="2572" max="2572" width="12.42578125" style="1" customWidth="1"/>
    <col min="2573" max="2809" width="11.5703125" style="1"/>
    <col min="2810" max="2810" width="16.85546875" style="1" customWidth="1"/>
    <col min="2811" max="2811" width="2.7109375" style="1" customWidth="1"/>
    <col min="2812" max="2812" width="9.7109375" style="1" customWidth="1"/>
    <col min="2813" max="2813" width="2.140625" style="1" customWidth="1"/>
    <col min="2814" max="2814" width="9.7109375" style="1" customWidth="1"/>
    <col min="2815" max="2815" width="1.7109375" style="1" customWidth="1"/>
    <col min="2816" max="2816" width="12.42578125" style="1" customWidth="1"/>
    <col min="2817" max="2817" width="6.7109375" style="1" customWidth="1"/>
    <col min="2818" max="2818" width="9.7109375" style="1" customWidth="1"/>
    <col min="2819" max="2819" width="2" style="1" customWidth="1"/>
    <col min="2820" max="2820" width="9.7109375" style="1" customWidth="1"/>
    <col min="2821" max="2821" width="2.28515625" style="1" customWidth="1"/>
    <col min="2822" max="2822" width="12.42578125" style="1" customWidth="1"/>
    <col min="2823" max="2823" width="5.5703125" style="1" customWidth="1"/>
    <col min="2824" max="2824" width="9.7109375" style="1" customWidth="1"/>
    <col min="2825" max="2825" width="2.28515625" style="1" customWidth="1"/>
    <col min="2826" max="2826" width="9.7109375" style="1" customWidth="1"/>
    <col min="2827" max="2827" width="1.42578125" style="1" customWidth="1"/>
    <col min="2828" max="2828" width="12.42578125" style="1" customWidth="1"/>
    <col min="2829" max="3065" width="11.5703125" style="1"/>
    <col min="3066" max="3066" width="16.85546875" style="1" customWidth="1"/>
    <col min="3067" max="3067" width="2.7109375" style="1" customWidth="1"/>
    <col min="3068" max="3068" width="9.7109375" style="1" customWidth="1"/>
    <col min="3069" max="3069" width="2.140625" style="1" customWidth="1"/>
    <col min="3070" max="3070" width="9.7109375" style="1" customWidth="1"/>
    <col min="3071" max="3071" width="1.7109375" style="1" customWidth="1"/>
    <col min="3072" max="3072" width="12.42578125" style="1" customWidth="1"/>
    <col min="3073" max="3073" width="6.7109375" style="1" customWidth="1"/>
    <col min="3074" max="3074" width="9.7109375" style="1" customWidth="1"/>
    <col min="3075" max="3075" width="2" style="1" customWidth="1"/>
    <col min="3076" max="3076" width="9.7109375" style="1" customWidth="1"/>
    <col min="3077" max="3077" width="2.28515625" style="1" customWidth="1"/>
    <col min="3078" max="3078" width="12.42578125" style="1" customWidth="1"/>
    <col min="3079" max="3079" width="5.5703125" style="1" customWidth="1"/>
    <col min="3080" max="3080" width="9.7109375" style="1" customWidth="1"/>
    <col min="3081" max="3081" width="2.28515625" style="1" customWidth="1"/>
    <col min="3082" max="3082" width="9.7109375" style="1" customWidth="1"/>
    <col min="3083" max="3083" width="1.42578125" style="1" customWidth="1"/>
    <col min="3084" max="3084" width="12.42578125" style="1" customWidth="1"/>
    <col min="3085" max="3321" width="11.5703125" style="1"/>
    <col min="3322" max="3322" width="16.85546875" style="1" customWidth="1"/>
    <col min="3323" max="3323" width="2.7109375" style="1" customWidth="1"/>
    <col min="3324" max="3324" width="9.7109375" style="1" customWidth="1"/>
    <col min="3325" max="3325" width="2.140625" style="1" customWidth="1"/>
    <col min="3326" max="3326" width="9.7109375" style="1" customWidth="1"/>
    <col min="3327" max="3327" width="1.7109375" style="1" customWidth="1"/>
    <col min="3328" max="3328" width="12.42578125" style="1" customWidth="1"/>
    <col min="3329" max="3329" width="6.7109375" style="1" customWidth="1"/>
    <col min="3330" max="3330" width="9.7109375" style="1" customWidth="1"/>
    <col min="3331" max="3331" width="2" style="1" customWidth="1"/>
    <col min="3332" max="3332" width="9.7109375" style="1" customWidth="1"/>
    <col min="3333" max="3333" width="2.28515625" style="1" customWidth="1"/>
    <col min="3334" max="3334" width="12.42578125" style="1" customWidth="1"/>
    <col min="3335" max="3335" width="5.5703125" style="1" customWidth="1"/>
    <col min="3336" max="3336" width="9.7109375" style="1" customWidth="1"/>
    <col min="3337" max="3337" width="2.28515625" style="1" customWidth="1"/>
    <col min="3338" max="3338" width="9.7109375" style="1" customWidth="1"/>
    <col min="3339" max="3339" width="1.42578125" style="1" customWidth="1"/>
    <col min="3340" max="3340" width="12.42578125" style="1" customWidth="1"/>
    <col min="3341" max="3577" width="11.5703125" style="1"/>
    <col min="3578" max="3578" width="16.85546875" style="1" customWidth="1"/>
    <col min="3579" max="3579" width="2.7109375" style="1" customWidth="1"/>
    <col min="3580" max="3580" width="9.7109375" style="1" customWidth="1"/>
    <col min="3581" max="3581" width="2.140625" style="1" customWidth="1"/>
    <col min="3582" max="3582" width="9.7109375" style="1" customWidth="1"/>
    <col min="3583" max="3583" width="1.7109375" style="1" customWidth="1"/>
    <col min="3584" max="3584" width="12.42578125" style="1" customWidth="1"/>
    <col min="3585" max="3585" width="6.7109375" style="1" customWidth="1"/>
    <col min="3586" max="3586" width="9.7109375" style="1" customWidth="1"/>
    <col min="3587" max="3587" width="2" style="1" customWidth="1"/>
    <col min="3588" max="3588" width="9.7109375" style="1" customWidth="1"/>
    <col min="3589" max="3589" width="2.28515625" style="1" customWidth="1"/>
    <col min="3590" max="3590" width="12.42578125" style="1" customWidth="1"/>
    <col min="3591" max="3591" width="5.5703125" style="1" customWidth="1"/>
    <col min="3592" max="3592" width="9.7109375" style="1" customWidth="1"/>
    <col min="3593" max="3593" width="2.28515625" style="1" customWidth="1"/>
    <col min="3594" max="3594" width="9.7109375" style="1" customWidth="1"/>
    <col min="3595" max="3595" width="1.42578125" style="1" customWidth="1"/>
    <col min="3596" max="3596" width="12.42578125" style="1" customWidth="1"/>
    <col min="3597" max="3833" width="11.5703125" style="1"/>
    <col min="3834" max="3834" width="16.85546875" style="1" customWidth="1"/>
    <col min="3835" max="3835" width="2.7109375" style="1" customWidth="1"/>
    <col min="3836" max="3836" width="9.7109375" style="1" customWidth="1"/>
    <col min="3837" max="3837" width="2.140625" style="1" customWidth="1"/>
    <col min="3838" max="3838" width="9.7109375" style="1" customWidth="1"/>
    <col min="3839" max="3839" width="1.7109375" style="1" customWidth="1"/>
    <col min="3840" max="3840" width="12.42578125" style="1" customWidth="1"/>
    <col min="3841" max="3841" width="6.7109375" style="1" customWidth="1"/>
    <col min="3842" max="3842" width="9.7109375" style="1" customWidth="1"/>
    <col min="3843" max="3843" width="2" style="1" customWidth="1"/>
    <col min="3844" max="3844" width="9.7109375" style="1" customWidth="1"/>
    <col min="3845" max="3845" width="2.28515625" style="1" customWidth="1"/>
    <col min="3846" max="3846" width="12.42578125" style="1" customWidth="1"/>
    <col min="3847" max="3847" width="5.5703125" style="1" customWidth="1"/>
    <col min="3848" max="3848" width="9.7109375" style="1" customWidth="1"/>
    <col min="3849" max="3849" width="2.28515625" style="1" customWidth="1"/>
    <col min="3850" max="3850" width="9.7109375" style="1" customWidth="1"/>
    <col min="3851" max="3851" width="1.42578125" style="1" customWidth="1"/>
    <col min="3852" max="3852" width="12.42578125" style="1" customWidth="1"/>
    <col min="3853" max="4089" width="11.5703125" style="1"/>
    <col min="4090" max="4090" width="16.85546875" style="1" customWidth="1"/>
    <col min="4091" max="4091" width="2.7109375" style="1" customWidth="1"/>
    <col min="4092" max="4092" width="9.7109375" style="1" customWidth="1"/>
    <col min="4093" max="4093" width="2.140625" style="1" customWidth="1"/>
    <col min="4094" max="4094" width="9.7109375" style="1" customWidth="1"/>
    <col min="4095" max="4095" width="1.7109375" style="1" customWidth="1"/>
    <col min="4096" max="4096" width="12.42578125" style="1" customWidth="1"/>
    <col min="4097" max="4097" width="6.7109375" style="1" customWidth="1"/>
    <col min="4098" max="4098" width="9.7109375" style="1" customWidth="1"/>
    <col min="4099" max="4099" width="2" style="1" customWidth="1"/>
    <col min="4100" max="4100" width="9.7109375" style="1" customWidth="1"/>
    <col min="4101" max="4101" width="2.28515625" style="1" customWidth="1"/>
    <col min="4102" max="4102" width="12.42578125" style="1" customWidth="1"/>
    <col min="4103" max="4103" width="5.5703125" style="1" customWidth="1"/>
    <col min="4104" max="4104" width="9.7109375" style="1" customWidth="1"/>
    <col min="4105" max="4105" width="2.28515625" style="1" customWidth="1"/>
    <col min="4106" max="4106" width="9.7109375" style="1" customWidth="1"/>
    <col min="4107" max="4107" width="1.42578125" style="1" customWidth="1"/>
    <col min="4108" max="4108" width="12.42578125" style="1" customWidth="1"/>
    <col min="4109" max="4345" width="11.5703125" style="1"/>
    <col min="4346" max="4346" width="16.85546875" style="1" customWidth="1"/>
    <col min="4347" max="4347" width="2.7109375" style="1" customWidth="1"/>
    <col min="4348" max="4348" width="9.7109375" style="1" customWidth="1"/>
    <col min="4349" max="4349" width="2.140625" style="1" customWidth="1"/>
    <col min="4350" max="4350" width="9.7109375" style="1" customWidth="1"/>
    <col min="4351" max="4351" width="1.7109375" style="1" customWidth="1"/>
    <col min="4352" max="4352" width="12.42578125" style="1" customWidth="1"/>
    <col min="4353" max="4353" width="6.7109375" style="1" customWidth="1"/>
    <col min="4354" max="4354" width="9.7109375" style="1" customWidth="1"/>
    <col min="4355" max="4355" width="2" style="1" customWidth="1"/>
    <col min="4356" max="4356" width="9.7109375" style="1" customWidth="1"/>
    <col min="4357" max="4357" width="2.28515625" style="1" customWidth="1"/>
    <col min="4358" max="4358" width="12.42578125" style="1" customWidth="1"/>
    <col min="4359" max="4359" width="5.5703125" style="1" customWidth="1"/>
    <col min="4360" max="4360" width="9.7109375" style="1" customWidth="1"/>
    <col min="4361" max="4361" width="2.28515625" style="1" customWidth="1"/>
    <col min="4362" max="4362" width="9.7109375" style="1" customWidth="1"/>
    <col min="4363" max="4363" width="1.42578125" style="1" customWidth="1"/>
    <col min="4364" max="4364" width="12.42578125" style="1" customWidth="1"/>
    <col min="4365" max="4601" width="11.5703125" style="1"/>
    <col min="4602" max="4602" width="16.85546875" style="1" customWidth="1"/>
    <col min="4603" max="4603" width="2.7109375" style="1" customWidth="1"/>
    <col min="4604" max="4604" width="9.7109375" style="1" customWidth="1"/>
    <col min="4605" max="4605" width="2.140625" style="1" customWidth="1"/>
    <col min="4606" max="4606" width="9.7109375" style="1" customWidth="1"/>
    <col min="4607" max="4607" width="1.7109375" style="1" customWidth="1"/>
    <col min="4608" max="4608" width="12.42578125" style="1" customWidth="1"/>
    <col min="4609" max="4609" width="6.7109375" style="1" customWidth="1"/>
    <col min="4610" max="4610" width="9.7109375" style="1" customWidth="1"/>
    <col min="4611" max="4611" width="2" style="1" customWidth="1"/>
    <col min="4612" max="4612" width="9.7109375" style="1" customWidth="1"/>
    <col min="4613" max="4613" width="2.28515625" style="1" customWidth="1"/>
    <col min="4614" max="4614" width="12.42578125" style="1" customWidth="1"/>
    <col min="4615" max="4615" width="5.5703125" style="1" customWidth="1"/>
    <col min="4616" max="4616" width="9.7109375" style="1" customWidth="1"/>
    <col min="4617" max="4617" width="2.28515625" style="1" customWidth="1"/>
    <col min="4618" max="4618" width="9.7109375" style="1" customWidth="1"/>
    <col min="4619" max="4619" width="1.42578125" style="1" customWidth="1"/>
    <col min="4620" max="4620" width="12.42578125" style="1" customWidth="1"/>
    <col min="4621" max="4857" width="11.5703125" style="1"/>
    <col min="4858" max="4858" width="16.85546875" style="1" customWidth="1"/>
    <col min="4859" max="4859" width="2.7109375" style="1" customWidth="1"/>
    <col min="4860" max="4860" width="9.7109375" style="1" customWidth="1"/>
    <col min="4861" max="4861" width="2.140625" style="1" customWidth="1"/>
    <col min="4862" max="4862" width="9.7109375" style="1" customWidth="1"/>
    <col min="4863" max="4863" width="1.7109375" style="1" customWidth="1"/>
    <col min="4864" max="4864" width="12.42578125" style="1" customWidth="1"/>
    <col min="4865" max="4865" width="6.7109375" style="1" customWidth="1"/>
    <col min="4866" max="4866" width="9.7109375" style="1" customWidth="1"/>
    <col min="4867" max="4867" width="2" style="1" customWidth="1"/>
    <col min="4868" max="4868" width="9.7109375" style="1" customWidth="1"/>
    <col min="4869" max="4869" width="2.28515625" style="1" customWidth="1"/>
    <col min="4870" max="4870" width="12.42578125" style="1" customWidth="1"/>
    <col min="4871" max="4871" width="5.5703125" style="1" customWidth="1"/>
    <col min="4872" max="4872" width="9.7109375" style="1" customWidth="1"/>
    <col min="4873" max="4873" width="2.28515625" style="1" customWidth="1"/>
    <col min="4874" max="4874" width="9.7109375" style="1" customWidth="1"/>
    <col min="4875" max="4875" width="1.42578125" style="1" customWidth="1"/>
    <col min="4876" max="4876" width="12.42578125" style="1" customWidth="1"/>
    <col min="4877" max="5113" width="11.5703125" style="1"/>
    <col min="5114" max="5114" width="16.85546875" style="1" customWidth="1"/>
    <col min="5115" max="5115" width="2.7109375" style="1" customWidth="1"/>
    <col min="5116" max="5116" width="9.7109375" style="1" customWidth="1"/>
    <col min="5117" max="5117" width="2.140625" style="1" customWidth="1"/>
    <col min="5118" max="5118" width="9.7109375" style="1" customWidth="1"/>
    <col min="5119" max="5119" width="1.7109375" style="1" customWidth="1"/>
    <col min="5120" max="5120" width="12.42578125" style="1" customWidth="1"/>
    <col min="5121" max="5121" width="6.7109375" style="1" customWidth="1"/>
    <col min="5122" max="5122" width="9.7109375" style="1" customWidth="1"/>
    <col min="5123" max="5123" width="2" style="1" customWidth="1"/>
    <col min="5124" max="5124" width="9.7109375" style="1" customWidth="1"/>
    <col min="5125" max="5125" width="2.28515625" style="1" customWidth="1"/>
    <col min="5126" max="5126" width="12.42578125" style="1" customWidth="1"/>
    <col min="5127" max="5127" width="5.5703125" style="1" customWidth="1"/>
    <col min="5128" max="5128" width="9.7109375" style="1" customWidth="1"/>
    <col min="5129" max="5129" width="2.28515625" style="1" customWidth="1"/>
    <col min="5130" max="5130" width="9.7109375" style="1" customWidth="1"/>
    <col min="5131" max="5131" width="1.42578125" style="1" customWidth="1"/>
    <col min="5132" max="5132" width="12.42578125" style="1" customWidth="1"/>
    <col min="5133" max="5369" width="11.5703125" style="1"/>
    <col min="5370" max="5370" width="16.85546875" style="1" customWidth="1"/>
    <col min="5371" max="5371" width="2.7109375" style="1" customWidth="1"/>
    <col min="5372" max="5372" width="9.7109375" style="1" customWidth="1"/>
    <col min="5373" max="5373" width="2.140625" style="1" customWidth="1"/>
    <col min="5374" max="5374" width="9.7109375" style="1" customWidth="1"/>
    <col min="5375" max="5375" width="1.7109375" style="1" customWidth="1"/>
    <col min="5376" max="5376" width="12.42578125" style="1" customWidth="1"/>
    <col min="5377" max="5377" width="6.7109375" style="1" customWidth="1"/>
    <col min="5378" max="5378" width="9.7109375" style="1" customWidth="1"/>
    <col min="5379" max="5379" width="2" style="1" customWidth="1"/>
    <col min="5380" max="5380" width="9.7109375" style="1" customWidth="1"/>
    <col min="5381" max="5381" width="2.28515625" style="1" customWidth="1"/>
    <col min="5382" max="5382" width="12.42578125" style="1" customWidth="1"/>
    <col min="5383" max="5383" width="5.5703125" style="1" customWidth="1"/>
    <col min="5384" max="5384" width="9.7109375" style="1" customWidth="1"/>
    <col min="5385" max="5385" width="2.28515625" style="1" customWidth="1"/>
    <col min="5386" max="5386" width="9.7109375" style="1" customWidth="1"/>
    <col min="5387" max="5387" width="1.42578125" style="1" customWidth="1"/>
    <col min="5388" max="5388" width="12.42578125" style="1" customWidth="1"/>
    <col min="5389" max="5625" width="11.5703125" style="1"/>
    <col min="5626" max="5626" width="16.85546875" style="1" customWidth="1"/>
    <col min="5627" max="5627" width="2.7109375" style="1" customWidth="1"/>
    <col min="5628" max="5628" width="9.7109375" style="1" customWidth="1"/>
    <col min="5629" max="5629" width="2.140625" style="1" customWidth="1"/>
    <col min="5630" max="5630" width="9.7109375" style="1" customWidth="1"/>
    <col min="5631" max="5631" width="1.7109375" style="1" customWidth="1"/>
    <col min="5632" max="5632" width="12.42578125" style="1" customWidth="1"/>
    <col min="5633" max="5633" width="6.7109375" style="1" customWidth="1"/>
    <col min="5634" max="5634" width="9.7109375" style="1" customWidth="1"/>
    <col min="5635" max="5635" width="2" style="1" customWidth="1"/>
    <col min="5636" max="5636" width="9.7109375" style="1" customWidth="1"/>
    <col min="5637" max="5637" width="2.28515625" style="1" customWidth="1"/>
    <col min="5638" max="5638" width="12.42578125" style="1" customWidth="1"/>
    <col min="5639" max="5639" width="5.5703125" style="1" customWidth="1"/>
    <col min="5640" max="5640" width="9.7109375" style="1" customWidth="1"/>
    <col min="5641" max="5641" width="2.28515625" style="1" customWidth="1"/>
    <col min="5642" max="5642" width="9.7109375" style="1" customWidth="1"/>
    <col min="5643" max="5643" width="1.42578125" style="1" customWidth="1"/>
    <col min="5644" max="5644" width="12.42578125" style="1" customWidth="1"/>
    <col min="5645" max="5881" width="11.5703125" style="1"/>
    <col min="5882" max="5882" width="16.85546875" style="1" customWidth="1"/>
    <col min="5883" max="5883" width="2.7109375" style="1" customWidth="1"/>
    <col min="5884" max="5884" width="9.7109375" style="1" customWidth="1"/>
    <col min="5885" max="5885" width="2.140625" style="1" customWidth="1"/>
    <col min="5886" max="5886" width="9.7109375" style="1" customWidth="1"/>
    <col min="5887" max="5887" width="1.7109375" style="1" customWidth="1"/>
    <col min="5888" max="5888" width="12.42578125" style="1" customWidth="1"/>
    <col min="5889" max="5889" width="6.7109375" style="1" customWidth="1"/>
    <col min="5890" max="5890" width="9.7109375" style="1" customWidth="1"/>
    <col min="5891" max="5891" width="2" style="1" customWidth="1"/>
    <col min="5892" max="5892" width="9.7109375" style="1" customWidth="1"/>
    <col min="5893" max="5893" width="2.28515625" style="1" customWidth="1"/>
    <col min="5894" max="5894" width="12.42578125" style="1" customWidth="1"/>
    <col min="5895" max="5895" width="5.5703125" style="1" customWidth="1"/>
    <col min="5896" max="5896" width="9.7109375" style="1" customWidth="1"/>
    <col min="5897" max="5897" width="2.28515625" style="1" customWidth="1"/>
    <col min="5898" max="5898" width="9.7109375" style="1" customWidth="1"/>
    <col min="5899" max="5899" width="1.42578125" style="1" customWidth="1"/>
    <col min="5900" max="5900" width="12.42578125" style="1" customWidth="1"/>
    <col min="5901" max="6137" width="11.5703125" style="1"/>
    <col min="6138" max="6138" width="16.85546875" style="1" customWidth="1"/>
    <col min="6139" max="6139" width="2.7109375" style="1" customWidth="1"/>
    <col min="6140" max="6140" width="9.7109375" style="1" customWidth="1"/>
    <col min="6141" max="6141" width="2.140625" style="1" customWidth="1"/>
    <col min="6142" max="6142" width="9.7109375" style="1" customWidth="1"/>
    <col min="6143" max="6143" width="1.7109375" style="1" customWidth="1"/>
    <col min="6144" max="6144" width="12.42578125" style="1" customWidth="1"/>
    <col min="6145" max="6145" width="6.7109375" style="1" customWidth="1"/>
    <col min="6146" max="6146" width="9.7109375" style="1" customWidth="1"/>
    <col min="6147" max="6147" width="2" style="1" customWidth="1"/>
    <col min="6148" max="6148" width="9.7109375" style="1" customWidth="1"/>
    <col min="6149" max="6149" width="2.28515625" style="1" customWidth="1"/>
    <col min="6150" max="6150" width="12.42578125" style="1" customWidth="1"/>
    <col min="6151" max="6151" width="5.5703125" style="1" customWidth="1"/>
    <col min="6152" max="6152" width="9.7109375" style="1" customWidth="1"/>
    <col min="6153" max="6153" width="2.28515625" style="1" customWidth="1"/>
    <col min="6154" max="6154" width="9.7109375" style="1" customWidth="1"/>
    <col min="6155" max="6155" width="1.42578125" style="1" customWidth="1"/>
    <col min="6156" max="6156" width="12.42578125" style="1" customWidth="1"/>
    <col min="6157" max="6393" width="11.5703125" style="1"/>
    <col min="6394" max="6394" width="16.85546875" style="1" customWidth="1"/>
    <col min="6395" max="6395" width="2.7109375" style="1" customWidth="1"/>
    <col min="6396" max="6396" width="9.7109375" style="1" customWidth="1"/>
    <col min="6397" max="6397" width="2.140625" style="1" customWidth="1"/>
    <col min="6398" max="6398" width="9.7109375" style="1" customWidth="1"/>
    <col min="6399" max="6399" width="1.7109375" style="1" customWidth="1"/>
    <col min="6400" max="6400" width="12.42578125" style="1" customWidth="1"/>
    <col min="6401" max="6401" width="6.7109375" style="1" customWidth="1"/>
    <col min="6402" max="6402" width="9.7109375" style="1" customWidth="1"/>
    <col min="6403" max="6403" width="2" style="1" customWidth="1"/>
    <col min="6404" max="6404" width="9.7109375" style="1" customWidth="1"/>
    <col min="6405" max="6405" width="2.28515625" style="1" customWidth="1"/>
    <col min="6406" max="6406" width="12.42578125" style="1" customWidth="1"/>
    <col min="6407" max="6407" width="5.5703125" style="1" customWidth="1"/>
    <col min="6408" max="6408" width="9.7109375" style="1" customWidth="1"/>
    <col min="6409" max="6409" width="2.28515625" style="1" customWidth="1"/>
    <col min="6410" max="6410" width="9.7109375" style="1" customWidth="1"/>
    <col min="6411" max="6411" width="1.42578125" style="1" customWidth="1"/>
    <col min="6412" max="6412" width="12.42578125" style="1" customWidth="1"/>
    <col min="6413" max="6649" width="11.5703125" style="1"/>
    <col min="6650" max="6650" width="16.85546875" style="1" customWidth="1"/>
    <col min="6651" max="6651" width="2.7109375" style="1" customWidth="1"/>
    <col min="6652" max="6652" width="9.7109375" style="1" customWidth="1"/>
    <col min="6653" max="6653" width="2.140625" style="1" customWidth="1"/>
    <col min="6654" max="6654" width="9.7109375" style="1" customWidth="1"/>
    <col min="6655" max="6655" width="1.7109375" style="1" customWidth="1"/>
    <col min="6656" max="6656" width="12.42578125" style="1" customWidth="1"/>
    <col min="6657" max="6657" width="6.7109375" style="1" customWidth="1"/>
    <col min="6658" max="6658" width="9.7109375" style="1" customWidth="1"/>
    <col min="6659" max="6659" width="2" style="1" customWidth="1"/>
    <col min="6660" max="6660" width="9.7109375" style="1" customWidth="1"/>
    <col min="6661" max="6661" width="2.28515625" style="1" customWidth="1"/>
    <col min="6662" max="6662" width="12.42578125" style="1" customWidth="1"/>
    <col min="6663" max="6663" width="5.5703125" style="1" customWidth="1"/>
    <col min="6664" max="6664" width="9.7109375" style="1" customWidth="1"/>
    <col min="6665" max="6665" width="2.28515625" style="1" customWidth="1"/>
    <col min="6666" max="6666" width="9.7109375" style="1" customWidth="1"/>
    <col min="6667" max="6667" width="1.42578125" style="1" customWidth="1"/>
    <col min="6668" max="6668" width="12.42578125" style="1" customWidth="1"/>
    <col min="6669" max="6905" width="11.5703125" style="1"/>
    <col min="6906" max="6906" width="16.85546875" style="1" customWidth="1"/>
    <col min="6907" max="6907" width="2.7109375" style="1" customWidth="1"/>
    <col min="6908" max="6908" width="9.7109375" style="1" customWidth="1"/>
    <col min="6909" max="6909" width="2.140625" style="1" customWidth="1"/>
    <col min="6910" max="6910" width="9.7109375" style="1" customWidth="1"/>
    <col min="6911" max="6911" width="1.7109375" style="1" customWidth="1"/>
    <col min="6912" max="6912" width="12.42578125" style="1" customWidth="1"/>
    <col min="6913" max="6913" width="6.7109375" style="1" customWidth="1"/>
    <col min="6914" max="6914" width="9.7109375" style="1" customWidth="1"/>
    <col min="6915" max="6915" width="2" style="1" customWidth="1"/>
    <col min="6916" max="6916" width="9.7109375" style="1" customWidth="1"/>
    <col min="6917" max="6917" width="2.28515625" style="1" customWidth="1"/>
    <col min="6918" max="6918" width="12.42578125" style="1" customWidth="1"/>
    <col min="6919" max="6919" width="5.5703125" style="1" customWidth="1"/>
    <col min="6920" max="6920" width="9.7109375" style="1" customWidth="1"/>
    <col min="6921" max="6921" width="2.28515625" style="1" customWidth="1"/>
    <col min="6922" max="6922" width="9.7109375" style="1" customWidth="1"/>
    <col min="6923" max="6923" width="1.42578125" style="1" customWidth="1"/>
    <col min="6924" max="6924" width="12.42578125" style="1" customWidth="1"/>
    <col min="6925" max="7161" width="11.5703125" style="1"/>
    <col min="7162" max="7162" width="16.85546875" style="1" customWidth="1"/>
    <col min="7163" max="7163" width="2.7109375" style="1" customWidth="1"/>
    <col min="7164" max="7164" width="9.7109375" style="1" customWidth="1"/>
    <col min="7165" max="7165" width="2.140625" style="1" customWidth="1"/>
    <col min="7166" max="7166" width="9.7109375" style="1" customWidth="1"/>
    <col min="7167" max="7167" width="1.7109375" style="1" customWidth="1"/>
    <col min="7168" max="7168" width="12.42578125" style="1" customWidth="1"/>
    <col min="7169" max="7169" width="6.7109375" style="1" customWidth="1"/>
    <col min="7170" max="7170" width="9.7109375" style="1" customWidth="1"/>
    <col min="7171" max="7171" width="2" style="1" customWidth="1"/>
    <col min="7172" max="7172" width="9.7109375" style="1" customWidth="1"/>
    <col min="7173" max="7173" width="2.28515625" style="1" customWidth="1"/>
    <col min="7174" max="7174" width="12.42578125" style="1" customWidth="1"/>
    <col min="7175" max="7175" width="5.5703125" style="1" customWidth="1"/>
    <col min="7176" max="7176" width="9.7109375" style="1" customWidth="1"/>
    <col min="7177" max="7177" width="2.28515625" style="1" customWidth="1"/>
    <col min="7178" max="7178" width="9.7109375" style="1" customWidth="1"/>
    <col min="7179" max="7179" width="1.42578125" style="1" customWidth="1"/>
    <col min="7180" max="7180" width="12.42578125" style="1" customWidth="1"/>
    <col min="7181" max="7417" width="11.5703125" style="1"/>
    <col min="7418" max="7418" width="16.85546875" style="1" customWidth="1"/>
    <col min="7419" max="7419" width="2.7109375" style="1" customWidth="1"/>
    <col min="7420" max="7420" width="9.7109375" style="1" customWidth="1"/>
    <col min="7421" max="7421" width="2.140625" style="1" customWidth="1"/>
    <col min="7422" max="7422" width="9.7109375" style="1" customWidth="1"/>
    <col min="7423" max="7423" width="1.7109375" style="1" customWidth="1"/>
    <col min="7424" max="7424" width="12.42578125" style="1" customWidth="1"/>
    <col min="7425" max="7425" width="6.7109375" style="1" customWidth="1"/>
    <col min="7426" max="7426" width="9.7109375" style="1" customWidth="1"/>
    <col min="7427" max="7427" width="2" style="1" customWidth="1"/>
    <col min="7428" max="7428" width="9.7109375" style="1" customWidth="1"/>
    <col min="7429" max="7429" width="2.28515625" style="1" customWidth="1"/>
    <col min="7430" max="7430" width="12.42578125" style="1" customWidth="1"/>
    <col min="7431" max="7431" width="5.5703125" style="1" customWidth="1"/>
    <col min="7432" max="7432" width="9.7109375" style="1" customWidth="1"/>
    <col min="7433" max="7433" width="2.28515625" style="1" customWidth="1"/>
    <col min="7434" max="7434" width="9.7109375" style="1" customWidth="1"/>
    <col min="7435" max="7435" width="1.42578125" style="1" customWidth="1"/>
    <col min="7436" max="7436" width="12.42578125" style="1" customWidth="1"/>
    <col min="7437" max="7673" width="11.5703125" style="1"/>
    <col min="7674" max="7674" width="16.85546875" style="1" customWidth="1"/>
    <col min="7675" max="7675" width="2.7109375" style="1" customWidth="1"/>
    <col min="7676" max="7676" width="9.7109375" style="1" customWidth="1"/>
    <col min="7677" max="7677" width="2.140625" style="1" customWidth="1"/>
    <col min="7678" max="7678" width="9.7109375" style="1" customWidth="1"/>
    <col min="7679" max="7679" width="1.7109375" style="1" customWidth="1"/>
    <col min="7680" max="7680" width="12.42578125" style="1" customWidth="1"/>
    <col min="7681" max="7681" width="6.7109375" style="1" customWidth="1"/>
    <col min="7682" max="7682" width="9.7109375" style="1" customWidth="1"/>
    <col min="7683" max="7683" width="2" style="1" customWidth="1"/>
    <col min="7684" max="7684" width="9.7109375" style="1" customWidth="1"/>
    <col min="7685" max="7685" width="2.28515625" style="1" customWidth="1"/>
    <col min="7686" max="7686" width="12.42578125" style="1" customWidth="1"/>
    <col min="7687" max="7687" width="5.5703125" style="1" customWidth="1"/>
    <col min="7688" max="7688" width="9.7109375" style="1" customWidth="1"/>
    <col min="7689" max="7689" width="2.28515625" style="1" customWidth="1"/>
    <col min="7690" max="7690" width="9.7109375" style="1" customWidth="1"/>
    <col min="7691" max="7691" width="1.42578125" style="1" customWidth="1"/>
    <col min="7692" max="7692" width="12.42578125" style="1" customWidth="1"/>
    <col min="7693" max="7929" width="11.5703125" style="1"/>
    <col min="7930" max="7930" width="16.85546875" style="1" customWidth="1"/>
    <col min="7931" max="7931" width="2.7109375" style="1" customWidth="1"/>
    <col min="7932" max="7932" width="9.7109375" style="1" customWidth="1"/>
    <col min="7933" max="7933" width="2.140625" style="1" customWidth="1"/>
    <col min="7934" max="7934" width="9.7109375" style="1" customWidth="1"/>
    <col min="7935" max="7935" width="1.7109375" style="1" customWidth="1"/>
    <col min="7936" max="7936" width="12.42578125" style="1" customWidth="1"/>
    <col min="7937" max="7937" width="6.7109375" style="1" customWidth="1"/>
    <col min="7938" max="7938" width="9.7109375" style="1" customWidth="1"/>
    <col min="7939" max="7939" width="2" style="1" customWidth="1"/>
    <col min="7940" max="7940" width="9.7109375" style="1" customWidth="1"/>
    <col min="7941" max="7941" width="2.28515625" style="1" customWidth="1"/>
    <col min="7942" max="7942" width="12.42578125" style="1" customWidth="1"/>
    <col min="7943" max="7943" width="5.5703125" style="1" customWidth="1"/>
    <col min="7944" max="7944" width="9.7109375" style="1" customWidth="1"/>
    <col min="7945" max="7945" width="2.28515625" style="1" customWidth="1"/>
    <col min="7946" max="7946" width="9.7109375" style="1" customWidth="1"/>
    <col min="7947" max="7947" width="1.42578125" style="1" customWidth="1"/>
    <col min="7948" max="7948" width="12.42578125" style="1" customWidth="1"/>
    <col min="7949" max="8185" width="11.5703125" style="1"/>
    <col min="8186" max="8186" width="16.85546875" style="1" customWidth="1"/>
    <col min="8187" max="8187" width="2.7109375" style="1" customWidth="1"/>
    <col min="8188" max="8188" width="9.7109375" style="1" customWidth="1"/>
    <col min="8189" max="8189" width="2.140625" style="1" customWidth="1"/>
    <col min="8190" max="8190" width="9.7109375" style="1" customWidth="1"/>
    <col min="8191" max="8191" width="1.7109375" style="1" customWidth="1"/>
    <col min="8192" max="8192" width="12.42578125" style="1" customWidth="1"/>
    <col min="8193" max="8193" width="6.7109375" style="1" customWidth="1"/>
    <col min="8194" max="8194" width="9.7109375" style="1" customWidth="1"/>
    <col min="8195" max="8195" width="2" style="1" customWidth="1"/>
    <col min="8196" max="8196" width="9.7109375" style="1" customWidth="1"/>
    <col min="8197" max="8197" width="2.28515625" style="1" customWidth="1"/>
    <col min="8198" max="8198" width="12.42578125" style="1" customWidth="1"/>
    <col min="8199" max="8199" width="5.5703125" style="1" customWidth="1"/>
    <col min="8200" max="8200" width="9.7109375" style="1" customWidth="1"/>
    <col min="8201" max="8201" width="2.28515625" style="1" customWidth="1"/>
    <col min="8202" max="8202" width="9.7109375" style="1" customWidth="1"/>
    <col min="8203" max="8203" width="1.42578125" style="1" customWidth="1"/>
    <col min="8204" max="8204" width="12.42578125" style="1" customWidth="1"/>
    <col min="8205" max="8441" width="11.5703125" style="1"/>
    <col min="8442" max="8442" width="16.85546875" style="1" customWidth="1"/>
    <col min="8443" max="8443" width="2.7109375" style="1" customWidth="1"/>
    <col min="8444" max="8444" width="9.7109375" style="1" customWidth="1"/>
    <col min="8445" max="8445" width="2.140625" style="1" customWidth="1"/>
    <col min="8446" max="8446" width="9.7109375" style="1" customWidth="1"/>
    <col min="8447" max="8447" width="1.7109375" style="1" customWidth="1"/>
    <col min="8448" max="8448" width="12.42578125" style="1" customWidth="1"/>
    <col min="8449" max="8449" width="6.7109375" style="1" customWidth="1"/>
    <col min="8450" max="8450" width="9.7109375" style="1" customWidth="1"/>
    <col min="8451" max="8451" width="2" style="1" customWidth="1"/>
    <col min="8452" max="8452" width="9.7109375" style="1" customWidth="1"/>
    <col min="8453" max="8453" width="2.28515625" style="1" customWidth="1"/>
    <col min="8454" max="8454" width="12.42578125" style="1" customWidth="1"/>
    <col min="8455" max="8455" width="5.5703125" style="1" customWidth="1"/>
    <col min="8456" max="8456" width="9.7109375" style="1" customWidth="1"/>
    <col min="8457" max="8457" width="2.28515625" style="1" customWidth="1"/>
    <col min="8458" max="8458" width="9.7109375" style="1" customWidth="1"/>
    <col min="8459" max="8459" width="1.42578125" style="1" customWidth="1"/>
    <col min="8460" max="8460" width="12.42578125" style="1" customWidth="1"/>
    <col min="8461" max="8697" width="11.5703125" style="1"/>
    <col min="8698" max="8698" width="16.85546875" style="1" customWidth="1"/>
    <col min="8699" max="8699" width="2.7109375" style="1" customWidth="1"/>
    <col min="8700" max="8700" width="9.7109375" style="1" customWidth="1"/>
    <col min="8701" max="8701" width="2.140625" style="1" customWidth="1"/>
    <col min="8702" max="8702" width="9.7109375" style="1" customWidth="1"/>
    <col min="8703" max="8703" width="1.7109375" style="1" customWidth="1"/>
    <col min="8704" max="8704" width="12.42578125" style="1" customWidth="1"/>
    <col min="8705" max="8705" width="6.7109375" style="1" customWidth="1"/>
    <col min="8706" max="8706" width="9.7109375" style="1" customWidth="1"/>
    <col min="8707" max="8707" width="2" style="1" customWidth="1"/>
    <col min="8708" max="8708" width="9.7109375" style="1" customWidth="1"/>
    <col min="8709" max="8709" width="2.28515625" style="1" customWidth="1"/>
    <col min="8710" max="8710" width="12.42578125" style="1" customWidth="1"/>
    <col min="8711" max="8711" width="5.5703125" style="1" customWidth="1"/>
    <col min="8712" max="8712" width="9.7109375" style="1" customWidth="1"/>
    <col min="8713" max="8713" width="2.28515625" style="1" customWidth="1"/>
    <col min="8714" max="8714" width="9.7109375" style="1" customWidth="1"/>
    <col min="8715" max="8715" width="1.42578125" style="1" customWidth="1"/>
    <col min="8716" max="8716" width="12.42578125" style="1" customWidth="1"/>
    <col min="8717" max="8953" width="11.5703125" style="1"/>
    <col min="8954" max="8954" width="16.85546875" style="1" customWidth="1"/>
    <col min="8955" max="8955" width="2.7109375" style="1" customWidth="1"/>
    <col min="8956" max="8956" width="9.7109375" style="1" customWidth="1"/>
    <col min="8957" max="8957" width="2.140625" style="1" customWidth="1"/>
    <col min="8958" max="8958" width="9.7109375" style="1" customWidth="1"/>
    <col min="8959" max="8959" width="1.7109375" style="1" customWidth="1"/>
    <col min="8960" max="8960" width="12.42578125" style="1" customWidth="1"/>
    <col min="8961" max="8961" width="6.7109375" style="1" customWidth="1"/>
    <col min="8962" max="8962" width="9.7109375" style="1" customWidth="1"/>
    <col min="8963" max="8963" width="2" style="1" customWidth="1"/>
    <col min="8964" max="8964" width="9.7109375" style="1" customWidth="1"/>
    <col min="8965" max="8965" width="2.28515625" style="1" customWidth="1"/>
    <col min="8966" max="8966" width="12.42578125" style="1" customWidth="1"/>
    <col min="8967" max="8967" width="5.5703125" style="1" customWidth="1"/>
    <col min="8968" max="8968" width="9.7109375" style="1" customWidth="1"/>
    <col min="8969" max="8969" width="2.28515625" style="1" customWidth="1"/>
    <col min="8970" max="8970" width="9.7109375" style="1" customWidth="1"/>
    <col min="8971" max="8971" width="1.42578125" style="1" customWidth="1"/>
    <col min="8972" max="8972" width="12.42578125" style="1" customWidth="1"/>
    <col min="8973" max="9209" width="11.5703125" style="1"/>
    <col min="9210" max="9210" width="16.85546875" style="1" customWidth="1"/>
    <col min="9211" max="9211" width="2.7109375" style="1" customWidth="1"/>
    <col min="9212" max="9212" width="9.7109375" style="1" customWidth="1"/>
    <col min="9213" max="9213" width="2.140625" style="1" customWidth="1"/>
    <col min="9214" max="9214" width="9.7109375" style="1" customWidth="1"/>
    <col min="9215" max="9215" width="1.7109375" style="1" customWidth="1"/>
    <col min="9216" max="9216" width="12.42578125" style="1" customWidth="1"/>
    <col min="9217" max="9217" width="6.7109375" style="1" customWidth="1"/>
    <col min="9218" max="9218" width="9.7109375" style="1" customWidth="1"/>
    <col min="9219" max="9219" width="2" style="1" customWidth="1"/>
    <col min="9220" max="9220" width="9.7109375" style="1" customWidth="1"/>
    <col min="9221" max="9221" width="2.28515625" style="1" customWidth="1"/>
    <col min="9222" max="9222" width="12.42578125" style="1" customWidth="1"/>
    <col min="9223" max="9223" width="5.5703125" style="1" customWidth="1"/>
    <col min="9224" max="9224" width="9.7109375" style="1" customWidth="1"/>
    <col min="9225" max="9225" width="2.28515625" style="1" customWidth="1"/>
    <col min="9226" max="9226" width="9.7109375" style="1" customWidth="1"/>
    <col min="9227" max="9227" width="1.42578125" style="1" customWidth="1"/>
    <col min="9228" max="9228" width="12.42578125" style="1" customWidth="1"/>
    <col min="9229" max="9465" width="11.5703125" style="1"/>
    <col min="9466" max="9466" width="16.85546875" style="1" customWidth="1"/>
    <col min="9467" max="9467" width="2.7109375" style="1" customWidth="1"/>
    <col min="9468" max="9468" width="9.7109375" style="1" customWidth="1"/>
    <col min="9469" max="9469" width="2.140625" style="1" customWidth="1"/>
    <col min="9470" max="9470" width="9.7109375" style="1" customWidth="1"/>
    <col min="9471" max="9471" width="1.7109375" style="1" customWidth="1"/>
    <col min="9472" max="9472" width="12.42578125" style="1" customWidth="1"/>
    <col min="9473" max="9473" width="6.7109375" style="1" customWidth="1"/>
    <col min="9474" max="9474" width="9.7109375" style="1" customWidth="1"/>
    <col min="9475" max="9475" width="2" style="1" customWidth="1"/>
    <col min="9476" max="9476" width="9.7109375" style="1" customWidth="1"/>
    <col min="9477" max="9477" width="2.28515625" style="1" customWidth="1"/>
    <col min="9478" max="9478" width="12.42578125" style="1" customWidth="1"/>
    <col min="9479" max="9479" width="5.5703125" style="1" customWidth="1"/>
    <col min="9480" max="9480" width="9.7109375" style="1" customWidth="1"/>
    <col min="9481" max="9481" width="2.28515625" style="1" customWidth="1"/>
    <col min="9482" max="9482" width="9.7109375" style="1" customWidth="1"/>
    <col min="9483" max="9483" width="1.42578125" style="1" customWidth="1"/>
    <col min="9484" max="9484" width="12.42578125" style="1" customWidth="1"/>
    <col min="9485" max="9721" width="11.5703125" style="1"/>
    <col min="9722" max="9722" width="16.85546875" style="1" customWidth="1"/>
    <col min="9723" max="9723" width="2.7109375" style="1" customWidth="1"/>
    <col min="9724" max="9724" width="9.7109375" style="1" customWidth="1"/>
    <col min="9725" max="9725" width="2.140625" style="1" customWidth="1"/>
    <col min="9726" max="9726" width="9.7109375" style="1" customWidth="1"/>
    <col min="9727" max="9727" width="1.7109375" style="1" customWidth="1"/>
    <col min="9728" max="9728" width="12.42578125" style="1" customWidth="1"/>
    <col min="9729" max="9729" width="6.7109375" style="1" customWidth="1"/>
    <col min="9730" max="9730" width="9.7109375" style="1" customWidth="1"/>
    <col min="9731" max="9731" width="2" style="1" customWidth="1"/>
    <col min="9732" max="9732" width="9.7109375" style="1" customWidth="1"/>
    <col min="9733" max="9733" width="2.28515625" style="1" customWidth="1"/>
    <col min="9734" max="9734" width="12.42578125" style="1" customWidth="1"/>
    <col min="9735" max="9735" width="5.5703125" style="1" customWidth="1"/>
    <col min="9736" max="9736" width="9.7109375" style="1" customWidth="1"/>
    <col min="9737" max="9737" width="2.28515625" style="1" customWidth="1"/>
    <col min="9738" max="9738" width="9.7109375" style="1" customWidth="1"/>
    <col min="9739" max="9739" width="1.42578125" style="1" customWidth="1"/>
    <col min="9740" max="9740" width="12.42578125" style="1" customWidth="1"/>
    <col min="9741" max="9977" width="11.5703125" style="1"/>
    <col min="9978" max="9978" width="16.85546875" style="1" customWidth="1"/>
    <col min="9979" max="9979" width="2.7109375" style="1" customWidth="1"/>
    <col min="9980" max="9980" width="9.7109375" style="1" customWidth="1"/>
    <col min="9981" max="9981" width="2.140625" style="1" customWidth="1"/>
    <col min="9982" max="9982" width="9.7109375" style="1" customWidth="1"/>
    <col min="9983" max="9983" width="1.7109375" style="1" customWidth="1"/>
    <col min="9984" max="9984" width="12.42578125" style="1" customWidth="1"/>
    <col min="9985" max="9985" width="6.7109375" style="1" customWidth="1"/>
    <col min="9986" max="9986" width="9.7109375" style="1" customWidth="1"/>
    <col min="9987" max="9987" width="2" style="1" customWidth="1"/>
    <col min="9988" max="9988" width="9.7109375" style="1" customWidth="1"/>
    <col min="9989" max="9989" width="2.28515625" style="1" customWidth="1"/>
    <col min="9990" max="9990" width="12.42578125" style="1" customWidth="1"/>
    <col min="9991" max="9991" width="5.5703125" style="1" customWidth="1"/>
    <col min="9992" max="9992" width="9.7109375" style="1" customWidth="1"/>
    <col min="9993" max="9993" width="2.28515625" style="1" customWidth="1"/>
    <col min="9994" max="9994" width="9.7109375" style="1" customWidth="1"/>
    <col min="9995" max="9995" width="1.42578125" style="1" customWidth="1"/>
    <col min="9996" max="9996" width="12.42578125" style="1" customWidth="1"/>
    <col min="9997" max="10233" width="11.5703125" style="1"/>
    <col min="10234" max="10234" width="16.85546875" style="1" customWidth="1"/>
    <col min="10235" max="10235" width="2.7109375" style="1" customWidth="1"/>
    <col min="10236" max="10236" width="9.7109375" style="1" customWidth="1"/>
    <col min="10237" max="10237" width="2.140625" style="1" customWidth="1"/>
    <col min="10238" max="10238" width="9.7109375" style="1" customWidth="1"/>
    <col min="10239" max="10239" width="1.7109375" style="1" customWidth="1"/>
    <col min="10240" max="10240" width="12.42578125" style="1" customWidth="1"/>
    <col min="10241" max="10241" width="6.7109375" style="1" customWidth="1"/>
    <col min="10242" max="10242" width="9.7109375" style="1" customWidth="1"/>
    <col min="10243" max="10243" width="2" style="1" customWidth="1"/>
    <col min="10244" max="10244" width="9.7109375" style="1" customWidth="1"/>
    <col min="10245" max="10245" width="2.28515625" style="1" customWidth="1"/>
    <col min="10246" max="10246" width="12.42578125" style="1" customWidth="1"/>
    <col min="10247" max="10247" width="5.5703125" style="1" customWidth="1"/>
    <col min="10248" max="10248" width="9.7109375" style="1" customWidth="1"/>
    <col min="10249" max="10249" width="2.28515625" style="1" customWidth="1"/>
    <col min="10250" max="10250" width="9.7109375" style="1" customWidth="1"/>
    <col min="10251" max="10251" width="1.42578125" style="1" customWidth="1"/>
    <col min="10252" max="10252" width="12.42578125" style="1" customWidth="1"/>
    <col min="10253" max="10489" width="11.5703125" style="1"/>
    <col min="10490" max="10490" width="16.85546875" style="1" customWidth="1"/>
    <col min="10491" max="10491" width="2.7109375" style="1" customWidth="1"/>
    <col min="10492" max="10492" width="9.7109375" style="1" customWidth="1"/>
    <col min="10493" max="10493" width="2.140625" style="1" customWidth="1"/>
    <col min="10494" max="10494" width="9.7109375" style="1" customWidth="1"/>
    <col min="10495" max="10495" width="1.7109375" style="1" customWidth="1"/>
    <col min="10496" max="10496" width="12.42578125" style="1" customWidth="1"/>
    <col min="10497" max="10497" width="6.7109375" style="1" customWidth="1"/>
    <col min="10498" max="10498" width="9.7109375" style="1" customWidth="1"/>
    <col min="10499" max="10499" width="2" style="1" customWidth="1"/>
    <col min="10500" max="10500" width="9.7109375" style="1" customWidth="1"/>
    <col min="10501" max="10501" width="2.28515625" style="1" customWidth="1"/>
    <col min="10502" max="10502" width="12.42578125" style="1" customWidth="1"/>
    <col min="10503" max="10503" width="5.5703125" style="1" customWidth="1"/>
    <col min="10504" max="10504" width="9.7109375" style="1" customWidth="1"/>
    <col min="10505" max="10505" width="2.28515625" style="1" customWidth="1"/>
    <col min="10506" max="10506" width="9.7109375" style="1" customWidth="1"/>
    <col min="10507" max="10507" width="1.42578125" style="1" customWidth="1"/>
    <col min="10508" max="10508" width="12.42578125" style="1" customWidth="1"/>
    <col min="10509" max="10745" width="11.5703125" style="1"/>
    <col min="10746" max="10746" width="16.85546875" style="1" customWidth="1"/>
    <col min="10747" max="10747" width="2.7109375" style="1" customWidth="1"/>
    <col min="10748" max="10748" width="9.7109375" style="1" customWidth="1"/>
    <col min="10749" max="10749" width="2.140625" style="1" customWidth="1"/>
    <col min="10750" max="10750" width="9.7109375" style="1" customWidth="1"/>
    <col min="10751" max="10751" width="1.7109375" style="1" customWidth="1"/>
    <col min="10752" max="10752" width="12.42578125" style="1" customWidth="1"/>
    <col min="10753" max="10753" width="6.7109375" style="1" customWidth="1"/>
    <col min="10754" max="10754" width="9.7109375" style="1" customWidth="1"/>
    <col min="10755" max="10755" width="2" style="1" customWidth="1"/>
    <col min="10756" max="10756" width="9.7109375" style="1" customWidth="1"/>
    <col min="10757" max="10757" width="2.28515625" style="1" customWidth="1"/>
    <col min="10758" max="10758" width="12.42578125" style="1" customWidth="1"/>
    <col min="10759" max="10759" width="5.5703125" style="1" customWidth="1"/>
    <col min="10760" max="10760" width="9.7109375" style="1" customWidth="1"/>
    <col min="10761" max="10761" width="2.28515625" style="1" customWidth="1"/>
    <col min="10762" max="10762" width="9.7109375" style="1" customWidth="1"/>
    <col min="10763" max="10763" width="1.42578125" style="1" customWidth="1"/>
    <col min="10764" max="10764" width="12.42578125" style="1" customWidth="1"/>
    <col min="10765" max="11001" width="11.5703125" style="1"/>
    <col min="11002" max="11002" width="16.85546875" style="1" customWidth="1"/>
    <col min="11003" max="11003" width="2.7109375" style="1" customWidth="1"/>
    <col min="11004" max="11004" width="9.7109375" style="1" customWidth="1"/>
    <col min="11005" max="11005" width="2.140625" style="1" customWidth="1"/>
    <col min="11006" max="11006" width="9.7109375" style="1" customWidth="1"/>
    <col min="11007" max="11007" width="1.7109375" style="1" customWidth="1"/>
    <col min="11008" max="11008" width="12.42578125" style="1" customWidth="1"/>
    <col min="11009" max="11009" width="6.7109375" style="1" customWidth="1"/>
    <col min="11010" max="11010" width="9.7109375" style="1" customWidth="1"/>
    <col min="11011" max="11011" width="2" style="1" customWidth="1"/>
    <col min="11012" max="11012" width="9.7109375" style="1" customWidth="1"/>
    <col min="11013" max="11013" width="2.28515625" style="1" customWidth="1"/>
    <col min="11014" max="11014" width="12.42578125" style="1" customWidth="1"/>
    <col min="11015" max="11015" width="5.5703125" style="1" customWidth="1"/>
    <col min="11016" max="11016" width="9.7109375" style="1" customWidth="1"/>
    <col min="11017" max="11017" width="2.28515625" style="1" customWidth="1"/>
    <col min="11018" max="11018" width="9.7109375" style="1" customWidth="1"/>
    <col min="11019" max="11019" width="1.42578125" style="1" customWidth="1"/>
    <col min="11020" max="11020" width="12.42578125" style="1" customWidth="1"/>
    <col min="11021" max="11257" width="11.5703125" style="1"/>
    <col min="11258" max="11258" width="16.85546875" style="1" customWidth="1"/>
    <col min="11259" max="11259" width="2.7109375" style="1" customWidth="1"/>
    <col min="11260" max="11260" width="9.7109375" style="1" customWidth="1"/>
    <col min="11261" max="11261" width="2.140625" style="1" customWidth="1"/>
    <col min="11262" max="11262" width="9.7109375" style="1" customWidth="1"/>
    <col min="11263" max="11263" width="1.7109375" style="1" customWidth="1"/>
    <col min="11264" max="11264" width="12.42578125" style="1" customWidth="1"/>
    <col min="11265" max="11265" width="6.7109375" style="1" customWidth="1"/>
    <col min="11266" max="11266" width="9.7109375" style="1" customWidth="1"/>
    <col min="11267" max="11267" width="2" style="1" customWidth="1"/>
    <col min="11268" max="11268" width="9.7109375" style="1" customWidth="1"/>
    <col min="11269" max="11269" width="2.28515625" style="1" customWidth="1"/>
    <col min="11270" max="11270" width="12.42578125" style="1" customWidth="1"/>
    <col min="11271" max="11271" width="5.5703125" style="1" customWidth="1"/>
    <col min="11272" max="11272" width="9.7109375" style="1" customWidth="1"/>
    <col min="11273" max="11273" width="2.28515625" style="1" customWidth="1"/>
    <col min="11274" max="11274" width="9.7109375" style="1" customWidth="1"/>
    <col min="11275" max="11275" width="1.42578125" style="1" customWidth="1"/>
    <col min="11276" max="11276" width="12.42578125" style="1" customWidth="1"/>
    <col min="11277" max="11513" width="11.5703125" style="1"/>
    <col min="11514" max="11514" width="16.85546875" style="1" customWidth="1"/>
    <col min="11515" max="11515" width="2.7109375" style="1" customWidth="1"/>
    <col min="11516" max="11516" width="9.7109375" style="1" customWidth="1"/>
    <col min="11517" max="11517" width="2.140625" style="1" customWidth="1"/>
    <col min="11518" max="11518" width="9.7109375" style="1" customWidth="1"/>
    <col min="11519" max="11519" width="1.7109375" style="1" customWidth="1"/>
    <col min="11520" max="11520" width="12.42578125" style="1" customWidth="1"/>
    <col min="11521" max="11521" width="6.7109375" style="1" customWidth="1"/>
    <col min="11522" max="11522" width="9.7109375" style="1" customWidth="1"/>
    <col min="11523" max="11523" width="2" style="1" customWidth="1"/>
    <col min="11524" max="11524" width="9.7109375" style="1" customWidth="1"/>
    <col min="11525" max="11525" width="2.28515625" style="1" customWidth="1"/>
    <col min="11526" max="11526" width="12.42578125" style="1" customWidth="1"/>
    <col min="11527" max="11527" width="5.5703125" style="1" customWidth="1"/>
    <col min="11528" max="11528" width="9.7109375" style="1" customWidth="1"/>
    <col min="11529" max="11529" width="2.28515625" style="1" customWidth="1"/>
    <col min="11530" max="11530" width="9.7109375" style="1" customWidth="1"/>
    <col min="11531" max="11531" width="1.42578125" style="1" customWidth="1"/>
    <col min="11532" max="11532" width="12.42578125" style="1" customWidth="1"/>
    <col min="11533" max="11769" width="11.5703125" style="1"/>
    <col min="11770" max="11770" width="16.85546875" style="1" customWidth="1"/>
    <col min="11771" max="11771" width="2.7109375" style="1" customWidth="1"/>
    <col min="11772" max="11772" width="9.7109375" style="1" customWidth="1"/>
    <col min="11773" max="11773" width="2.140625" style="1" customWidth="1"/>
    <col min="11774" max="11774" width="9.7109375" style="1" customWidth="1"/>
    <col min="11775" max="11775" width="1.7109375" style="1" customWidth="1"/>
    <col min="11776" max="11776" width="12.42578125" style="1" customWidth="1"/>
    <col min="11777" max="11777" width="6.7109375" style="1" customWidth="1"/>
    <col min="11778" max="11778" width="9.7109375" style="1" customWidth="1"/>
    <col min="11779" max="11779" width="2" style="1" customWidth="1"/>
    <col min="11780" max="11780" width="9.7109375" style="1" customWidth="1"/>
    <col min="11781" max="11781" width="2.28515625" style="1" customWidth="1"/>
    <col min="11782" max="11782" width="12.42578125" style="1" customWidth="1"/>
    <col min="11783" max="11783" width="5.5703125" style="1" customWidth="1"/>
    <col min="11784" max="11784" width="9.7109375" style="1" customWidth="1"/>
    <col min="11785" max="11785" width="2.28515625" style="1" customWidth="1"/>
    <col min="11786" max="11786" width="9.7109375" style="1" customWidth="1"/>
    <col min="11787" max="11787" width="1.42578125" style="1" customWidth="1"/>
    <col min="11788" max="11788" width="12.42578125" style="1" customWidth="1"/>
    <col min="11789" max="12025" width="11.5703125" style="1"/>
    <col min="12026" max="12026" width="16.85546875" style="1" customWidth="1"/>
    <col min="12027" max="12027" width="2.7109375" style="1" customWidth="1"/>
    <col min="12028" max="12028" width="9.7109375" style="1" customWidth="1"/>
    <col min="12029" max="12029" width="2.140625" style="1" customWidth="1"/>
    <col min="12030" max="12030" width="9.7109375" style="1" customWidth="1"/>
    <col min="12031" max="12031" width="1.7109375" style="1" customWidth="1"/>
    <col min="12032" max="12032" width="12.42578125" style="1" customWidth="1"/>
    <col min="12033" max="12033" width="6.7109375" style="1" customWidth="1"/>
    <col min="12034" max="12034" width="9.7109375" style="1" customWidth="1"/>
    <col min="12035" max="12035" width="2" style="1" customWidth="1"/>
    <col min="12036" max="12036" width="9.7109375" style="1" customWidth="1"/>
    <col min="12037" max="12037" width="2.28515625" style="1" customWidth="1"/>
    <col min="12038" max="12038" width="12.42578125" style="1" customWidth="1"/>
    <col min="12039" max="12039" width="5.5703125" style="1" customWidth="1"/>
    <col min="12040" max="12040" width="9.7109375" style="1" customWidth="1"/>
    <col min="12041" max="12041" width="2.28515625" style="1" customWidth="1"/>
    <col min="12042" max="12042" width="9.7109375" style="1" customWidth="1"/>
    <col min="12043" max="12043" width="1.42578125" style="1" customWidth="1"/>
    <col min="12044" max="12044" width="12.42578125" style="1" customWidth="1"/>
    <col min="12045" max="12281" width="11.5703125" style="1"/>
    <col min="12282" max="12282" width="16.85546875" style="1" customWidth="1"/>
    <col min="12283" max="12283" width="2.7109375" style="1" customWidth="1"/>
    <col min="12284" max="12284" width="9.7109375" style="1" customWidth="1"/>
    <col min="12285" max="12285" width="2.140625" style="1" customWidth="1"/>
    <col min="12286" max="12286" width="9.7109375" style="1" customWidth="1"/>
    <col min="12287" max="12287" width="1.7109375" style="1" customWidth="1"/>
    <col min="12288" max="12288" width="12.42578125" style="1" customWidth="1"/>
    <col min="12289" max="12289" width="6.7109375" style="1" customWidth="1"/>
    <col min="12290" max="12290" width="9.7109375" style="1" customWidth="1"/>
    <col min="12291" max="12291" width="2" style="1" customWidth="1"/>
    <col min="12292" max="12292" width="9.7109375" style="1" customWidth="1"/>
    <col min="12293" max="12293" width="2.28515625" style="1" customWidth="1"/>
    <col min="12294" max="12294" width="12.42578125" style="1" customWidth="1"/>
    <col min="12295" max="12295" width="5.5703125" style="1" customWidth="1"/>
    <col min="12296" max="12296" width="9.7109375" style="1" customWidth="1"/>
    <col min="12297" max="12297" width="2.28515625" style="1" customWidth="1"/>
    <col min="12298" max="12298" width="9.7109375" style="1" customWidth="1"/>
    <col min="12299" max="12299" width="1.42578125" style="1" customWidth="1"/>
    <col min="12300" max="12300" width="12.42578125" style="1" customWidth="1"/>
    <col min="12301" max="12537" width="11.5703125" style="1"/>
    <col min="12538" max="12538" width="16.85546875" style="1" customWidth="1"/>
    <col min="12539" max="12539" width="2.7109375" style="1" customWidth="1"/>
    <col min="12540" max="12540" width="9.7109375" style="1" customWidth="1"/>
    <col min="12541" max="12541" width="2.140625" style="1" customWidth="1"/>
    <col min="12542" max="12542" width="9.7109375" style="1" customWidth="1"/>
    <col min="12543" max="12543" width="1.7109375" style="1" customWidth="1"/>
    <col min="12544" max="12544" width="12.42578125" style="1" customWidth="1"/>
    <col min="12545" max="12545" width="6.7109375" style="1" customWidth="1"/>
    <col min="12546" max="12546" width="9.7109375" style="1" customWidth="1"/>
    <col min="12547" max="12547" width="2" style="1" customWidth="1"/>
    <col min="12548" max="12548" width="9.7109375" style="1" customWidth="1"/>
    <col min="12549" max="12549" width="2.28515625" style="1" customWidth="1"/>
    <col min="12550" max="12550" width="12.42578125" style="1" customWidth="1"/>
    <col min="12551" max="12551" width="5.5703125" style="1" customWidth="1"/>
    <col min="12552" max="12552" width="9.7109375" style="1" customWidth="1"/>
    <col min="12553" max="12553" width="2.28515625" style="1" customWidth="1"/>
    <col min="12554" max="12554" width="9.7109375" style="1" customWidth="1"/>
    <col min="12555" max="12555" width="1.42578125" style="1" customWidth="1"/>
    <col min="12556" max="12556" width="12.42578125" style="1" customWidth="1"/>
    <col min="12557" max="12793" width="11.5703125" style="1"/>
    <col min="12794" max="12794" width="16.85546875" style="1" customWidth="1"/>
    <col min="12795" max="12795" width="2.7109375" style="1" customWidth="1"/>
    <col min="12796" max="12796" width="9.7109375" style="1" customWidth="1"/>
    <col min="12797" max="12797" width="2.140625" style="1" customWidth="1"/>
    <col min="12798" max="12798" width="9.7109375" style="1" customWidth="1"/>
    <col min="12799" max="12799" width="1.7109375" style="1" customWidth="1"/>
    <col min="12800" max="12800" width="12.42578125" style="1" customWidth="1"/>
    <col min="12801" max="12801" width="6.7109375" style="1" customWidth="1"/>
    <col min="12802" max="12802" width="9.7109375" style="1" customWidth="1"/>
    <col min="12803" max="12803" width="2" style="1" customWidth="1"/>
    <col min="12804" max="12804" width="9.7109375" style="1" customWidth="1"/>
    <col min="12805" max="12805" width="2.28515625" style="1" customWidth="1"/>
    <col min="12806" max="12806" width="12.42578125" style="1" customWidth="1"/>
    <col min="12807" max="12807" width="5.5703125" style="1" customWidth="1"/>
    <col min="12808" max="12808" width="9.7109375" style="1" customWidth="1"/>
    <col min="12809" max="12809" width="2.28515625" style="1" customWidth="1"/>
    <col min="12810" max="12810" width="9.7109375" style="1" customWidth="1"/>
    <col min="12811" max="12811" width="1.42578125" style="1" customWidth="1"/>
    <col min="12812" max="12812" width="12.42578125" style="1" customWidth="1"/>
    <col min="12813" max="13049" width="11.5703125" style="1"/>
    <col min="13050" max="13050" width="16.85546875" style="1" customWidth="1"/>
    <col min="13051" max="13051" width="2.7109375" style="1" customWidth="1"/>
    <col min="13052" max="13052" width="9.7109375" style="1" customWidth="1"/>
    <col min="13053" max="13053" width="2.140625" style="1" customWidth="1"/>
    <col min="13054" max="13054" width="9.7109375" style="1" customWidth="1"/>
    <col min="13055" max="13055" width="1.7109375" style="1" customWidth="1"/>
    <col min="13056" max="13056" width="12.42578125" style="1" customWidth="1"/>
    <col min="13057" max="13057" width="6.7109375" style="1" customWidth="1"/>
    <col min="13058" max="13058" width="9.7109375" style="1" customWidth="1"/>
    <col min="13059" max="13059" width="2" style="1" customWidth="1"/>
    <col min="13060" max="13060" width="9.7109375" style="1" customWidth="1"/>
    <col min="13061" max="13061" width="2.28515625" style="1" customWidth="1"/>
    <col min="13062" max="13062" width="12.42578125" style="1" customWidth="1"/>
    <col min="13063" max="13063" width="5.5703125" style="1" customWidth="1"/>
    <col min="13064" max="13064" width="9.7109375" style="1" customWidth="1"/>
    <col min="13065" max="13065" width="2.28515625" style="1" customWidth="1"/>
    <col min="13066" max="13066" width="9.7109375" style="1" customWidth="1"/>
    <col min="13067" max="13067" width="1.42578125" style="1" customWidth="1"/>
    <col min="13068" max="13068" width="12.42578125" style="1" customWidth="1"/>
    <col min="13069" max="13305" width="11.5703125" style="1"/>
    <col min="13306" max="13306" width="16.85546875" style="1" customWidth="1"/>
    <col min="13307" max="13307" width="2.7109375" style="1" customWidth="1"/>
    <col min="13308" max="13308" width="9.7109375" style="1" customWidth="1"/>
    <col min="13309" max="13309" width="2.140625" style="1" customWidth="1"/>
    <col min="13310" max="13310" width="9.7109375" style="1" customWidth="1"/>
    <col min="13311" max="13311" width="1.7109375" style="1" customWidth="1"/>
    <col min="13312" max="13312" width="12.42578125" style="1" customWidth="1"/>
    <col min="13313" max="13313" width="6.7109375" style="1" customWidth="1"/>
    <col min="13314" max="13314" width="9.7109375" style="1" customWidth="1"/>
    <col min="13315" max="13315" width="2" style="1" customWidth="1"/>
    <col min="13316" max="13316" width="9.7109375" style="1" customWidth="1"/>
    <col min="13317" max="13317" width="2.28515625" style="1" customWidth="1"/>
    <col min="13318" max="13318" width="12.42578125" style="1" customWidth="1"/>
    <col min="13319" max="13319" width="5.5703125" style="1" customWidth="1"/>
    <col min="13320" max="13320" width="9.7109375" style="1" customWidth="1"/>
    <col min="13321" max="13321" width="2.28515625" style="1" customWidth="1"/>
    <col min="13322" max="13322" width="9.7109375" style="1" customWidth="1"/>
    <col min="13323" max="13323" width="1.42578125" style="1" customWidth="1"/>
    <col min="13324" max="13324" width="12.42578125" style="1" customWidth="1"/>
    <col min="13325" max="13561" width="11.5703125" style="1"/>
    <col min="13562" max="13562" width="16.85546875" style="1" customWidth="1"/>
    <col min="13563" max="13563" width="2.7109375" style="1" customWidth="1"/>
    <col min="13564" max="13564" width="9.7109375" style="1" customWidth="1"/>
    <col min="13565" max="13565" width="2.140625" style="1" customWidth="1"/>
    <col min="13566" max="13566" width="9.7109375" style="1" customWidth="1"/>
    <col min="13567" max="13567" width="1.7109375" style="1" customWidth="1"/>
    <col min="13568" max="13568" width="12.42578125" style="1" customWidth="1"/>
    <col min="13569" max="13569" width="6.7109375" style="1" customWidth="1"/>
    <col min="13570" max="13570" width="9.7109375" style="1" customWidth="1"/>
    <col min="13571" max="13571" width="2" style="1" customWidth="1"/>
    <col min="13572" max="13572" width="9.7109375" style="1" customWidth="1"/>
    <col min="13573" max="13573" width="2.28515625" style="1" customWidth="1"/>
    <col min="13574" max="13574" width="12.42578125" style="1" customWidth="1"/>
    <col min="13575" max="13575" width="5.5703125" style="1" customWidth="1"/>
    <col min="13576" max="13576" width="9.7109375" style="1" customWidth="1"/>
    <col min="13577" max="13577" width="2.28515625" style="1" customWidth="1"/>
    <col min="13578" max="13578" width="9.7109375" style="1" customWidth="1"/>
    <col min="13579" max="13579" width="1.42578125" style="1" customWidth="1"/>
    <col min="13580" max="13580" width="12.42578125" style="1" customWidth="1"/>
    <col min="13581" max="13817" width="11.5703125" style="1"/>
    <col min="13818" max="13818" width="16.85546875" style="1" customWidth="1"/>
    <col min="13819" max="13819" width="2.7109375" style="1" customWidth="1"/>
    <col min="13820" max="13820" width="9.7109375" style="1" customWidth="1"/>
    <col min="13821" max="13821" width="2.140625" style="1" customWidth="1"/>
    <col min="13822" max="13822" width="9.7109375" style="1" customWidth="1"/>
    <col min="13823" max="13823" width="1.7109375" style="1" customWidth="1"/>
    <col min="13824" max="13824" width="12.42578125" style="1" customWidth="1"/>
    <col min="13825" max="13825" width="6.7109375" style="1" customWidth="1"/>
    <col min="13826" max="13826" width="9.7109375" style="1" customWidth="1"/>
    <col min="13827" max="13827" width="2" style="1" customWidth="1"/>
    <col min="13828" max="13828" width="9.7109375" style="1" customWidth="1"/>
    <col min="13829" max="13829" width="2.28515625" style="1" customWidth="1"/>
    <col min="13830" max="13830" width="12.42578125" style="1" customWidth="1"/>
    <col min="13831" max="13831" width="5.5703125" style="1" customWidth="1"/>
    <col min="13832" max="13832" width="9.7109375" style="1" customWidth="1"/>
    <col min="13833" max="13833" width="2.28515625" style="1" customWidth="1"/>
    <col min="13834" max="13834" width="9.7109375" style="1" customWidth="1"/>
    <col min="13835" max="13835" width="1.42578125" style="1" customWidth="1"/>
    <col min="13836" max="13836" width="12.42578125" style="1" customWidth="1"/>
    <col min="13837" max="14073" width="11.5703125" style="1"/>
    <col min="14074" max="14074" width="16.85546875" style="1" customWidth="1"/>
    <col min="14075" max="14075" width="2.7109375" style="1" customWidth="1"/>
    <col min="14076" max="14076" width="9.7109375" style="1" customWidth="1"/>
    <col min="14077" max="14077" width="2.140625" style="1" customWidth="1"/>
    <col min="14078" max="14078" width="9.7109375" style="1" customWidth="1"/>
    <col min="14079" max="14079" width="1.7109375" style="1" customWidth="1"/>
    <col min="14080" max="14080" width="12.42578125" style="1" customWidth="1"/>
    <col min="14081" max="14081" width="6.7109375" style="1" customWidth="1"/>
    <col min="14082" max="14082" width="9.7109375" style="1" customWidth="1"/>
    <col min="14083" max="14083" width="2" style="1" customWidth="1"/>
    <col min="14084" max="14084" width="9.7109375" style="1" customWidth="1"/>
    <col min="14085" max="14085" width="2.28515625" style="1" customWidth="1"/>
    <col min="14086" max="14086" width="12.42578125" style="1" customWidth="1"/>
    <col min="14087" max="14087" width="5.5703125" style="1" customWidth="1"/>
    <col min="14088" max="14088" width="9.7109375" style="1" customWidth="1"/>
    <col min="14089" max="14089" width="2.28515625" style="1" customWidth="1"/>
    <col min="14090" max="14090" width="9.7109375" style="1" customWidth="1"/>
    <col min="14091" max="14091" width="1.42578125" style="1" customWidth="1"/>
    <col min="14092" max="14092" width="12.42578125" style="1" customWidth="1"/>
    <col min="14093" max="14329" width="11.5703125" style="1"/>
    <col min="14330" max="14330" width="16.85546875" style="1" customWidth="1"/>
    <col min="14331" max="14331" width="2.7109375" style="1" customWidth="1"/>
    <col min="14332" max="14332" width="9.7109375" style="1" customWidth="1"/>
    <col min="14333" max="14333" width="2.140625" style="1" customWidth="1"/>
    <col min="14334" max="14334" width="9.7109375" style="1" customWidth="1"/>
    <col min="14335" max="14335" width="1.7109375" style="1" customWidth="1"/>
    <col min="14336" max="14336" width="12.42578125" style="1" customWidth="1"/>
    <col min="14337" max="14337" width="6.7109375" style="1" customWidth="1"/>
    <col min="14338" max="14338" width="9.7109375" style="1" customWidth="1"/>
    <col min="14339" max="14339" width="2" style="1" customWidth="1"/>
    <col min="14340" max="14340" width="9.7109375" style="1" customWidth="1"/>
    <col min="14341" max="14341" width="2.28515625" style="1" customWidth="1"/>
    <col min="14342" max="14342" width="12.42578125" style="1" customWidth="1"/>
    <col min="14343" max="14343" width="5.5703125" style="1" customWidth="1"/>
    <col min="14344" max="14344" width="9.7109375" style="1" customWidth="1"/>
    <col min="14345" max="14345" width="2.28515625" style="1" customWidth="1"/>
    <col min="14346" max="14346" width="9.7109375" style="1" customWidth="1"/>
    <col min="14347" max="14347" width="1.42578125" style="1" customWidth="1"/>
    <col min="14348" max="14348" width="12.42578125" style="1" customWidth="1"/>
    <col min="14349" max="14585" width="11.5703125" style="1"/>
    <col min="14586" max="14586" width="16.85546875" style="1" customWidth="1"/>
    <col min="14587" max="14587" width="2.7109375" style="1" customWidth="1"/>
    <col min="14588" max="14588" width="9.7109375" style="1" customWidth="1"/>
    <col min="14589" max="14589" width="2.140625" style="1" customWidth="1"/>
    <col min="14590" max="14590" width="9.7109375" style="1" customWidth="1"/>
    <col min="14591" max="14591" width="1.7109375" style="1" customWidth="1"/>
    <col min="14592" max="14592" width="12.42578125" style="1" customWidth="1"/>
    <col min="14593" max="14593" width="6.7109375" style="1" customWidth="1"/>
    <col min="14594" max="14594" width="9.7109375" style="1" customWidth="1"/>
    <col min="14595" max="14595" width="2" style="1" customWidth="1"/>
    <col min="14596" max="14596" width="9.7109375" style="1" customWidth="1"/>
    <col min="14597" max="14597" width="2.28515625" style="1" customWidth="1"/>
    <col min="14598" max="14598" width="12.42578125" style="1" customWidth="1"/>
    <col min="14599" max="14599" width="5.5703125" style="1" customWidth="1"/>
    <col min="14600" max="14600" width="9.7109375" style="1" customWidth="1"/>
    <col min="14601" max="14601" width="2.28515625" style="1" customWidth="1"/>
    <col min="14602" max="14602" width="9.7109375" style="1" customWidth="1"/>
    <col min="14603" max="14603" width="1.42578125" style="1" customWidth="1"/>
    <col min="14604" max="14604" width="12.42578125" style="1" customWidth="1"/>
    <col min="14605" max="14841" width="11.5703125" style="1"/>
    <col min="14842" max="14842" width="16.85546875" style="1" customWidth="1"/>
    <col min="14843" max="14843" width="2.7109375" style="1" customWidth="1"/>
    <col min="14844" max="14844" width="9.7109375" style="1" customWidth="1"/>
    <col min="14845" max="14845" width="2.140625" style="1" customWidth="1"/>
    <col min="14846" max="14846" width="9.7109375" style="1" customWidth="1"/>
    <col min="14847" max="14847" width="1.7109375" style="1" customWidth="1"/>
    <col min="14848" max="14848" width="12.42578125" style="1" customWidth="1"/>
    <col min="14849" max="14849" width="6.7109375" style="1" customWidth="1"/>
    <col min="14850" max="14850" width="9.7109375" style="1" customWidth="1"/>
    <col min="14851" max="14851" width="2" style="1" customWidth="1"/>
    <col min="14852" max="14852" width="9.7109375" style="1" customWidth="1"/>
    <col min="14853" max="14853" width="2.28515625" style="1" customWidth="1"/>
    <col min="14854" max="14854" width="12.42578125" style="1" customWidth="1"/>
    <col min="14855" max="14855" width="5.5703125" style="1" customWidth="1"/>
    <col min="14856" max="14856" width="9.7109375" style="1" customWidth="1"/>
    <col min="14857" max="14857" width="2.28515625" style="1" customWidth="1"/>
    <col min="14858" max="14858" width="9.7109375" style="1" customWidth="1"/>
    <col min="14859" max="14859" width="1.42578125" style="1" customWidth="1"/>
    <col min="14860" max="14860" width="12.42578125" style="1" customWidth="1"/>
    <col min="14861" max="15097" width="11.5703125" style="1"/>
    <col min="15098" max="15098" width="16.85546875" style="1" customWidth="1"/>
    <col min="15099" max="15099" width="2.7109375" style="1" customWidth="1"/>
    <col min="15100" max="15100" width="9.7109375" style="1" customWidth="1"/>
    <col min="15101" max="15101" width="2.140625" style="1" customWidth="1"/>
    <col min="15102" max="15102" width="9.7109375" style="1" customWidth="1"/>
    <col min="15103" max="15103" width="1.7109375" style="1" customWidth="1"/>
    <col min="15104" max="15104" width="12.42578125" style="1" customWidth="1"/>
    <col min="15105" max="15105" width="6.7109375" style="1" customWidth="1"/>
    <col min="15106" max="15106" width="9.7109375" style="1" customWidth="1"/>
    <col min="15107" max="15107" width="2" style="1" customWidth="1"/>
    <col min="15108" max="15108" width="9.7109375" style="1" customWidth="1"/>
    <col min="15109" max="15109" width="2.28515625" style="1" customWidth="1"/>
    <col min="15110" max="15110" width="12.42578125" style="1" customWidth="1"/>
    <col min="15111" max="15111" width="5.5703125" style="1" customWidth="1"/>
    <col min="15112" max="15112" width="9.7109375" style="1" customWidth="1"/>
    <col min="15113" max="15113" width="2.28515625" style="1" customWidth="1"/>
    <col min="15114" max="15114" width="9.7109375" style="1" customWidth="1"/>
    <col min="15115" max="15115" width="1.42578125" style="1" customWidth="1"/>
    <col min="15116" max="15116" width="12.42578125" style="1" customWidth="1"/>
    <col min="15117" max="15353" width="11.5703125" style="1"/>
    <col min="15354" max="15354" width="16.85546875" style="1" customWidth="1"/>
    <col min="15355" max="15355" width="2.7109375" style="1" customWidth="1"/>
    <col min="15356" max="15356" width="9.7109375" style="1" customWidth="1"/>
    <col min="15357" max="15357" width="2.140625" style="1" customWidth="1"/>
    <col min="15358" max="15358" width="9.7109375" style="1" customWidth="1"/>
    <col min="15359" max="15359" width="1.7109375" style="1" customWidth="1"/>
    <col min="15360" max="15360" width="12.42578125" style="1" customWidth="1"/>
    <col min="15361" max="15361" width="6.7109375" style="1" customWidth="1"/>
    <col min="15362" max="15362" width="9.7109375" style="1" customWidth="1"/>
    <col min="15363" max="15363" width="2" style="1" customWidth="1"/>
    <col min="15364" max="15364" width="9.7109375" style="1" customWidth="1"/>
    <col min="15365" max="15365" width="2.28515625" style="1" customWidth="1"/>
    <col min="15366" max="15366" width="12.42578125" style="1" customWidth="1"/>
    <col min="15367" max="15367" width="5.5703125" style="1" customWidth="1"/>
    <col min="15368" max="15368" width="9.7109375" style="1" customWidth="1"/>
    <col min="15369" max="15369" width="2.28515625" style="1" customWidth="1"/>
    <col min="15370" max="15370" width="9.7109375" style="1" customWidth="1"/>
    <col min="15371" max="15371" width="1.42578125" style="1" customWidth="1"/>
    <col min="15372" max="15372" width="12.42578125" style="1" customWidth="1"/>
    <col min="15373" max="15609" width="11.5703125" style="1"/>
    <col min="15610" max="15610" width="16.85546875" style="1" customWidth="1"/>
    <col min="15611" max="15611" width="2.7109375" style="1" customWidth="1"/>
    <col min="15612" max="15612" width="9.7109375" style="1" customWidth="1"/>
    <col min="15613" max="15613" width="2.140625" style="1" customWidth="1"/>
    <col min="15614" max="15614" width="9.7109375" style="1" customWidth="1"/>
    <col min="15615" max="15615" width="1.7109375" style="1" customWidth="1"/>
    <col min="15616" max="15616" width="12.42578125" style="1" customWidth="1"/>
    <col min="15617" max="15617" width="6.7109375" style="1" customWidth="1"/>
    <col min="15618" max="15618" width="9.7109375" style="1" customWidth="1"/>
    <col min="15619" max="15619" width="2" style="1" customWidth="1"/>
    <col min="15620" max="15620" width="9.7109375" style="1" customWidth="1"/>
    <col min="15621" max="15621" width="2.28515625" style="1" customWidth="1"/>
    <col min="15622" max="15622" width="12.42578125" style="1" customWidth="1"/>
    <col min="15623" max="15623" width="5.5703125" style="1" customWidth="1"/>
    <col min="15624" max="15624" width="9.7109375" style="1" customWidth="1"/>
    <col min="15625" max="15625" width="2.28515625" style="1" customWidth="1"/>
    <col min="15626" max="15626" width="9.7109375" style="1" customWidth="1"/>
    <col min="15627" max="15627" width="1.42578125" style="1" customWidth="1"/>
    <col min="15628" max="15628" width="12.42578125" style="1" customWidth="1"/>
    <col min="15629" max="15865" width="11.5703125" style="1"/>
    <col min="15866" max="15866" width="16.85546875" style="1" customWidth="1"/>
    <col min="15867" max="15867" width="2.7109375" style="1" customWidth="1"/>
    <col min="15868" max="15868" width="9.7109375" style="1" customWidth="1"/>
    <col min="15869" max="15869" width="2.140625" style="1" customWidth="1"/>
    <col min="15870" max="15870" width="9.7109375" style="1" customWidth="1"/>
    <col min="15871" max="15871" width="1.7109375" style="1" customWidth="1"/>
    <col min="15872" max="15872" width="12.42578125" style="1" customWidth="1"/>
    <col min="15873" max="15873" width="6.7109375" style="1" customWidth="1"/>
    <col min="15874" max="15874" width="9.7109375" style="1" customWidth="1"/>
    <col min="15875" max="15875" width="2" style="1" customWidth="1"/>
    <col min="15876" max="15876" width="9.7109375" style="1" customWidth="1"/>
    <col min="15877" max="15877" width="2.28515625" style="1" customWidth="1"/>
    <col min="15878" max="15878" width="12.42578125" style="1" customWidth="1"/>
    <col min="15879" max="15879" width="5.5703125" style="1" customWidth="1"/>
    <col min="15880" max="15880" width="9.7109375" style="1" customWidth="1"/>
    <col min="15881" max="15881" width="2.28515625" style="1" customWidth="1"/>
    <col min="15882" max="15882" width="9.7109375" style="1" customWidth="1"/>
    <col min="15883" max="15883" width="1.42578125" style="1" customWidth="1"/>
    <col min="15884" max="15884" width="12.42578125" style="1" customWidth="1"/>
    <col min="15885" max="16121" width="11.5703125" style="1"/>
    <col min="16122" max="16122" width="16.85546875" style="1" customWidth="1"/>
    <col min="16123" max="16123" width="2.7109375" style="1" customWidth="1"/>
    <col min="16124" max="16124" width="9.7109375" style="1" customWidth="1"/>
    <col min="16125" max="16125" width="2.140625" style="1" customWidth="1"/>
    <col min="16126" max="16126" width="9.7109375" style="1" customWidth="1"/>
    <col min="16127" max="16127" width="1.7109375" style="1" customWidth="1"/>
    <col min="16128" max="16128" width="12.42578125" style="1" customWidth="1"/>
    <col min="16129" max="16129" width="6.7109375" style="1" customWidth="1"/>
    <col min="16130" max="16130" width="9.7109375" style="1" customWidth="1"/>
    <col min="16131" max="16131" width="2" style="1" customWidth="1"/>
    <col min="16132" max="16132" width="9.7109375" style="1" customWidth="1"/>
    <col min="16133" max="16133" width="2.28515625" style="1" customWidth="1"/>
    <col min="16134" max="16134" width="12.42578125" style="1" customWidth="1"/>
    <col min="16135" max="16135" width="5.5703125" style="1" customWidth="1"/>
    <col min="16136" max="16136" width="9.7109375" style="1" customWidth="1"/>
    <col min="16137" max="16137" width="2.28515625" style="1" customWidth="1"/>
    <col min="16138" max="16138" width="9.7109375" style="1" customWidth="1"/>
    <col min="16139" max="16139" width="1.42578125" style="1" customWidth="1"/>
    <col min="16140" max="16140" width="12.42578125" style="1" customWidth="1"/>
    <col min="16141" max="16376" width="11.5703125" style="1"/>
    <col min="16377" max="16384" width="11.5703125" style="1" customWidth="1"/>
  </cols>
  <sheetData>
    <row r="1" spans="1:14" ht="29.45" customHeight="1" x14ac:dyDescent="0.25">
      <c r="A1" s="604" t="s">
        <v>101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4" x14ac:dyDescent="0.25">
      <c r="B2" s="605" t="s">
        <v>54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14" ht="20.45" customHeight="1" x14ac:dyDescent="0.25"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14" ht="22.5" customHeight="1" thickBot="1" x14ac:dyDescent="0.3"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</row>
    <row r="5" spans="1:14" ht="24" customHeight="1" x14ac:dyDescent="0.3">
      <c r="B5" s="689" t="s">
        <v>475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</row>
    <row r="6" spans="1:14" ht="24" customHeight="1" thickBot="1" x14ac:dyDescent="0.3">
      <c r="B6" s="692" t="s">
        <v>476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4"/>
    </row>
    <row r="7" spans="1:14" ht="12.6" customHeight="1" x14ac:dyDescent="0.25"/>
    <row r="9" spans="1:14" ht="14.25" thickBot="1" x14ac:dyDescent="0.3"/>
    <row r="10" spans="1:14" ht="15.75" customHeight="1" thickBot="1" x14ac:dyDescent="0.3">
      <c r="E10" s="679" t="s">
        <v>407</v>
      </c>
      <c r="F10" s="680"/>
      <c r="G10" s="680"/>
      <c r="H10" s="680"/>
      <c r="I10" s="680"/>
      <c r="J10" s="680"/>
      <c r="K10" s="680"/>
      <c r="L10" s="681"/>
    </row>
    <row r="11" spans="1:14" ht="15.75" customHeight="1" thickBot="1" x14ac:dyDescent="0.3">
      <c r="B11" s="484" t="s">
        <v>55</v>
      </c>
      <c r="E11" s="682"/>
      <c r="F11" s="683"/>
      <c r="G11" s="683"/>
      <c r="H11" s="683"/>
      <c r="I11" s="683"/>
      <c r="J11" s="683"/>
      <c r="K11" s="683"/>
      <c r="L11" s="684"/>
    </row>
    <row r="12" spans="1:14" ht="15" customHeight="1" thickBot="1" x14ac:dyDescent="0.3">
      <c r="E12" s="685"/>
      <c r="F12" s="686"/>
      <c r="G12" s="686"/>
      <c r="H12" s="686"/>
      <c r="I12" s="686"/>
      <c r="J12" s="686"/>
      <c r="K12" s="686"/>
      <c r="L12" s="687"/>
    </row>
    <row r="14" spans="1:14" ht="14.25" thickBot="1" x14ac:dyDescent="0.3"/>
    <row r="15" spans="1:14" ht="13.5" customHeight="1" thickBot="1" x14ac:dyDescent="0.3">
      <c r="G15" s="667" t="s">
        <v>380</v>
      </c>
      <c r="H15" s="668"/>
      <c r="I15" s="668"/>
      <c r="J15" s="669"/>
    </row>
    <row r="16" spans="1:14" ht="14.25" thickBot="1" x14ac:dyDescent="0.3">
      <c r="B16" s="484" t="s">
        <v>56</v>
      </c>
      <c r="G16" s="670"/>
      <c r="H16" s="671"/>
      <c r="I16" s="671"/>
      <c r="J16" s="672"/>
    </row>
    <row r="17" spans="2:10" ht="14.25" thickBot="1" x14ac:dyDescent="0.3">
      <c r="G17" s="673"/>
      <c r="H17" s="674"/>
      <c r="I17" s="674"/>
      <c r="J17" s="675"/>
    </row>
    <row r="18" spans="2:10" x14ac:dyDescent="0.25">
      <c r="G18" s="483"/>
      <c r="H18" s="483"/>
      <c r="I18" s="483"/>
      <c r="J18" s="483"/>
    </row>
    <row r="19" spans="2:10" ht="14.25" thickBot="1" x14ac:dyDescent="0.3"/>
    <row r="20" spans="2:10" ht="13.15" customHeight="1" x14ac:dyDescent="0.25">
      <c r="G20" s="676" t="s">
        <v>408</v>
      </c>
      <c r="J20" s="676" t="s">
        <v>381</v>
      </c>
    </row>
    <row r="21" spans="2:10" x14ac:dyDescent="0.25">
      <c r="G21" s="677"/>
      <c r="J21" s="677"/>
    </row>
    <row r="22" spans="2:10" ht="14.25" thickBot="1" x14ac:dyDescent="0.3">
      <c r="G22" s="677"/>
      <c r="J22" s="677"/>
    </row>
    <row r="23" spans="2:10" ht="14.25" thickBot="1" x14ac:dyDescent="0.3">
      <c r="B23" s="485" t="s">
        <v>57</v>
      </c>
      <c r="G23" s="677"/>
      <c r="J23" s="677"/>
    </row>
    <row r="24" spans="2:10" x14ac:dyDescent="0.25">
      <c r="G24" s="677"/>
      <c r="J24" s="677"/>
    </row>
    <row r="25" spans="2:10" x14ac:dyDescent="0.25">
      <c r="G25" s="677"/>
      <c r="J25" s="677"/>
    </row>
    <row r="26" spans="2:10" ht="14.25" thickBot="1" x14ac:dyDescent="0.3">
      <c r="G26" s="678"/>
      <c r="J26" s="678"/>
    </row>
  </sheetData>
  <mergeCells count="9">
    <mergeCell ref="G15:J17"/>
    <mergeCell ref="G20:G26"/>
    <mergeCell ref="J20:J26"/>
    <mergeCell ref="E10:L12"/>
    <mergeCell ref="A1:N1"/>
    <mergeCell ref="B2:N3"/>
    <mergeCell ref="B4:N4"/>
    <mergeCell ref="B5:N5"/>
    <mergeCell ref="B6:N6"/>
  </mergeCells>
  <pageMargins left="0.70866141732283472" right="0.70866141732283472" top="0.74803149606299213" bottom="0.74803149606299213" header="0.31496062992125984" footer="0.31496062992125984"/>
  <pageSetup paperSize="5" scale="95" orientation="landscape" horizontalDpi="300" verticalDpi="300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S18"/>
  <sheetViews>
    <sheetView showGridLines="0" workbookViewId="0">
      <selection activeCell="C9" sqref="C9:C11"/>
    </sheetView>
  </sheetViews>
  <sheetFormatPr baseColWidth="10" defaultRowHeight="13.5" x14ac:dyDescent="0.25"/>
  <cols>
    <col min="1" max="1" width="12.7109375" style="1" customWidth="1"/>
    <col min="2" max="2" width="20.28515625" style="1" customWidth="1"/>
    <col min="3" max="3" width="22.7109375" style="1" customWidth="1"/>
    <col min="4" max="4" width="19.28515625" style="1" bestFit="1" customWidth="1"/>
    <col min="5" max="5" width="29.85546875" style="1" customWidth="1"/>
    <col min="6" max="6" width="12.85546875" style="1" customWidth="1"/>
    <col min="7" max="7" width="21.28515625" style="1" customWidth="1"/>
    <col min="8" max="8" width="14.5703125" style="1" customWidth="1"/>
    <col min="9" max="256" width="11.42578125" style="1"/>
    <col min="257" max="257" width="26.42578125" style="1" customWidth="1"/>
    <col min="258" max="258" width="22.7109375" style="1" customWidth="1"/>
    <col min="259" max="259" width="19.28515625" style="1" bestFit="1" customWidth="1"/>
    <col min="260" max="260" width="30.7109375" style="1" customWidth="1"/>
    <col min="261" max="261" width="12" style="1" customWidth="1"/>
    <col min="262" max="262" width="21.28515625" style="1" customWidth="1"/>
    <col min="263" max="263" width="13.7109375" style="1" customWidth="1"/>
    <col min="264" max="512" width="11.42578125" style="1"/>
    <col min="513" max="513" width="26.42578125" style="1" customWidth="1"/>
    <col min="514" max="514" width="22.7109375" style="1" customWidth="1"/>
    <col min="515" max="515" width="19.28515625" style="1" bestFit="1" customWidth="1"/>
    <col min="516" max="516" width="30.7109375" style="1" customWidth="1"/>
    <col min="517" max="517" width="12" style="1" customWidth="1"/>
    <col min="518" max="518" width="21.28515625" style="1" customWidth="1"/>
    <col min="519" max="519" width="13.7109375" style="1" customWidth="1"/>
    <col min="520" max="768" width="11.42578125" style="1"/>
    <col min="769" max="769" width="26.42578125" style="1" customWidth="1"/>
    <col min="770" max="770" width="22.7109375" style="1" customWidth="1"/>
    <col min="771" max="771" width="19.28515625" style="1" bestFit="1" customWidth="1"/>
    <col min="772" max="772" width="30.7109375" style="1" customWidth="1"/>
    <col min="773" max="773" width="12" style="1" customWidth="1"/>
    <col min="774" max="774" width="21.28515625" style="1" customWidth="1"/>
    <col min="775" max="775" width="13.7109375" style="1" customWidth="1"/>
    <col min="776" max="1024" width="11.42578125" style="1"/>
    <col min="1025" max="1025" width="26.42578125" style="1" customWidth="1"/>
    <col min="1026" max="1026" width="22.7109375" style="1" customWidth="1"/>
    <col min="1027" max="1027" width="19.28515625" style="1" bestFit="1" customWidth="1"/>
    <col min="1028" max="1028" width="30.7109375" style="1" customWidth="1"/>
    <col min="1029" max="1029" width="12" style="1" customWidth="1"/>
    <col min="1030" max="1030" width="21.28515625" style="1" customWidth="1"/>
    <col min="1031" max="1031" width="13.7109375" style="1" customWidth="1"/>
    <col min="1032" max="1280" width="11.42578125" style="1"/>
    <col min="1281" max="1281" width="26.42578125" style="1" customWidth="1"/>
    <col min="1282" max="1282" width="22.7109375" style="1" customWidth="1"/>
    <col min="1283" max="1283" width="19.28515625" style="1" bestFit="1" customWidth="1"/>
    <col min="1284" max="1284" width="30.7109375" style="1" customWidth="1"/>
    <col min="1285" max="1285" width="12" style="1" customWidth="1"/>
    <col min="1286" max="1286" width="21.28515625" style="1" customWidth="1"/>
    <col min="1287" max="1287" width="13.7109375" style="1" customWidth="1"/>
    <col min="1288" max="1536" width="11.42578125" style="1"/>
    <col min="1537" max="1537" width="26.42578125" style="1" customWidth="1"/>
    <col min="1538" max="1538" width="22.7109375" style="1" customWidth="1"/>
    <col min="1539" max="1539" width="19.28515625" style="1" bestFit="1" customWidth="1"/>
    <col min="1540" max="1540" width="30.7109375" style="1" customWidth="1"/>
    <col min="1541" max="1541" width="12" style="1" customWidth="1"/>
    <col min="1542" max="1542" width="21.28515625" style="1" customWidth="1"/>
    <col min="1543" max="1543" width="13.7109375" style="1" customWidth="1"/>
    <col min="1544" max="1792" width="11.42578125" style="1"/>
    <col min="1793" max="1793" width="26.42578125" style="1" customWidth="1"/>
    <col min="1794" max="1794" width="22.7109375" style="1" customWidth="1"/>
    <col min="1795" max="1795" width="19.28515625" style="1" bestFit="1" customWidth="1"/>
    <col min="1796" max="1796" width="30.7109375" style="1" customWidth="1"/>
    <col min="1797" max="1797" width="12" style="1" customWidth="1"/>
    <col min="1798" max="1798" width="21.28515625" style="1" customWidth="1"/>
    <col min="1799" max="1799" width="13.7109375" style="1" customWidth="1"/>
    <col min="1800" max="2048" width="11.42578125" style="1"/>
    <col min="2049" max="2049" width="26.42578125" style="1" customWidth="1"/>
    <col min="2050" max="2050" width="22.7109375" style="1" customWidth="1"/>
    <col min="2051" max="2051" width="19.28515625" style="1" bestFit="1" customWidth="1"/>
    <col min="2052" max="2052" width="30.7109375" style="1" customWidth="1"/>
    <col min="2053" max="2053" width="12" style="1" customWidth="1"/>
    <col min="2054" max="2054" width="21.28515625" style="1" customWidth="1"/>
    <col min="2055" max="2055" width="13.7109375" style="1" customWidth="1"/>
    <col min="2056" max="2304" width="11.42578125" style="1"/>
    <col min="2305" max="2305" width="26.42578125" style="1" customWidth="1"/>
    <col min="2306" max="2306" width="22.7109375" style="1" customWidth="1"/>
    <col min="2307" max="2307" width="19.28515625" style="1" bestFit="1" customWidth="1"/>
    <col min="2308" max="2308" width="30.7109375" style="1" customWidth="1"/>
    <col min="2309" max="2309" width="12" style="1" customWidth="1"/>
    <col min="2310" max="2310" width="21.28515625" style="1" customWidth="1"/>
    <col min="2311" max="2311" width="13.7109375" style="1" customWidth="1"/>
    <col min="2312" max="2560" width="11.42578125" style="1"/>
    <col min="2561" max="2561" width="26.42578125" style="1" customWidth="1"/>
    <col min="2562" max="2562" width="22.7109375" style="1" customWidth="1"/>
    <col min="2563" max="2563" width="19.28515625" style="1" bestFit="1" customWidth="1"/>
    <col min="2564" max="2564" width="30.7109375" style="1" customWidth="1"/>
    <col min="2565" max="2565" width="12" style="1" customWidth="1"/>
    <col min="2566" max="2566" width="21.28515625" style="1" customWidth="1"/>
    <col min="2567" max="2567" width="13.7109375" style="1" customWidth="1"/>
    <col min="2568" max="2816" width="11.42578125" style="1"/>
    <col min="2817" max="2817" width="26.42578125" style="1" customWidth="1"/>
    <col min="2818" max="2818" width="22.7109375" style="1" customWidth="1"/>
    <col min="2819" max="2819" width="19.28515625" style="1" bestFit="1" customWidth="1"/>
    <col min="2820" max="2820" width="30.7109375" style="1" customWidth="1"/>
    <col min="2821" max="2821" width="12" style="1" customWidth="1"/>
    <col min="2822" max="2822" width="21.28515625" style="1" customWidth="1"/>
    <col min="2823" max="2823" width="13.7109375" style="1" customWidth="1"/>
    <col min="2824" max="3072" width="11.42578125" style="1"/>
    <col min="3073" max="3073" width="26.42578125" style="1" customWidth="1"/>
    <col min="3074" max="3074" width="22.7109375" style="1" customWidth="1"/>
    <col min="3075" max="3075" width="19.28515625" style="1" bestFit="1" customWidth="1"/>
    <col min="3076" max="3076" width="30.7109375" style="1" customWidth="1"/>
    <col min="3077" max="3077" width="12" style="1" customWidth="1"/>
    <col min="3078" max="3078" width="21.28515625" style="1" customWidth="1"/>
    <col min="3079" max="3079" width="13.7109375" style="1" customWidth="1"/>
    <col min="3080" max="3328" width="11.42578125" style="1"/>
    <col min="3329" max="3329" width="26.42578125" style="1" customWidth="1"/>
    <col min="3330" max="3330" width="22.7109375" style="1" customWidth="1"/>
    <col min="3331" max="3331" width="19.28515625" style="1" bestFit="1" customWidth="1"/>
    <col min="3332" max="3332" width="30.7109375" style="1" customWidth="1"/>
    <col min="3333" max="3333" width="12" style="1" customWidth="1"/>
    <col min="3334" max="3334" width="21.28515625" style="1" customWidth="1"/>
    <col min="3335" max="3335" width="13.7109375" style="1" customWidth="1"/>
    <col min="3336" max="3584" width="11.42578125" style="1"/>
    <col min="3585" max="3585" width="26.42578125" style="1" customWidth="1"/>
    <col min="3586" max="3586" width="22.7109375" style="1" customWidth="1"/>
    <col min="3587" max="3587" width="19.28515625" style="1" bestFit="1" customWidth="1"/>
    <col min="3588" max="3588" width="30.7109375" style="1" customWidth="1"/>
    <col min="3589" max="3589" width="12" style="1" customWidth="1"/>
    <col min="3590" max="3590" width="21.28515625" style="1" customWidth="1"/>
    <col min="3591" max="3591" width="13.7109375" style="1" customWidth="1"/>
    <col min="3592" max="3840" width="11.42578125" style="1"/>
    <col min="3841" max="3841" width="26.42578125" style="1" customWidth="1"/>
    <col min="3842" max="3842" width="22.7109375" style="1" customWidth="1"/>
    <col min="3843" max="3843" width="19.28515625" style="1" bestFit="1" customWidth="1"/>
    <col min="3844" max="3844" width="30.7109375" style="1" customWidth="1"/>
    <col min="3845" max="3845" width="12" style="1" customWidth="1"/>
    <col min="3846" max="3846" width="21.28515625" style="1" customWidth="1"/>
    <col min="3847" max="3847" width="13.7109375" style="1" customWidth="1"/>
    <col min="3848" max="4096" width="11.42578125" style="1"/>
    <col min="4097" max="4097" width="26.42578125" style="1" customWidth="1"/>
    <col min="4098" max="4098" width="22.7109375" style="1" customWidth="1"/>
    <col min="4099" max="4099" width="19.28515625" style="1" bestFit="1" customWidth="1"/>
    <col min="4100" max="4100" width="30.7109375" style="1" customWidth="1"/>
    <col min="4101" max="4101" width="12" style="1" customWidth="1"/>
    <col min="4102" max="4102" width="21.28515625" style="1" customWidth="1"/>
    <col min="4103" max="4103" width="13.7109375" style="1" customWidth="1"/>
    <col min="4104" max="4352" width="11.42578125" style="1"/>
    <col min="4353" max="4353" width="26.42578125" style="1" customWidth="1"/>
    <col min="4354" max="4354" width="22.7109375" style="1" customWidth="1"/>
    <col min="4355" max="4355" width="19.28515625" style="1" bestFit="1" customWidth="1"/>
    <col min="4356" max="4356" width="30.7109375" style="1" customWidth="1"/>
    <col min="4357" max="4357" width="12" style="1" customWidth="1"/>
    <col min="4358" max="4358" width="21.28515625" style="1" customWidth="1"/>
    <col min="4359" max="4359" width="13.7109375" style="1" customWidth="1"/>
    <col min="4360" max="4608" width="11.42578125" style="1"/>
    <col min="4609" max="4609" width="26.42578125" style="1" customWidth="1"/>
    <col min="4610" max="4610" width="22.7109375" style="1" customWidth="1"/>
    <col min="4611" max="4611" width="19.28515625" style="1" bestFit="1" customWidth="1"/>
    <col min="4612" max="4612" width="30.7109375" style="1" customWidth="1"/>
    <col min="4613" max="4613" width="12" style="1" customWidth="1"/>
    <col min="4614" max="4614" width="21.28515625" style="1" customWidth="1"/>
    <col min="4615" max="4615" width="13.7109375" style="1" customWidth="1"/>
    <col min="4616" max="4864" width="11.42578125" style="1"/>
    <col min="4865" max="4865" width="26.42578125" style="1" customWidth="1"/>
    <col min="4866" max="4866" width="22.7109375" style="1" customWidth="1"/>
    <col min="4867" max="4867" width="19.28515625" style="1" bestFit="1" customWidth="1"/>
    <col min="4868" max="4868" width="30.7109375" style="1" customWidth="1"/>
    <col min="4869" max="4869" width="12" style="1" customWidth="1"/>
    <col min="4870" max="4870" width="21.28515625" style="1" customWidth="1"/>
    <col min="4871" max="4871" width="13.7109375" style="1" customWidth="1"/>
    <col min="4872" max="5120" width="11.42578125" style="1"/>
    <col min="5121" max="5121" width="26.42578125" style="1" customWidth="1"/>
    <col min="5122" max="5122" width="22.7109375" style="1" customWidth="1"/>
    <col min="5123" max="5123" width="19.28515625" style="1" bestFit="1" customWidth="1"/>
    <col min="5124" max="5124" width="30.7109375" style="1" customWidth="1"/>
    <col min="5125" max="5125" width="12" style="1" customWidth="1"/>
    <col min="5126" max="5126" width="21.28515625" style="1" customWidth="1"/>
    <col min="5127" max="5127" width="13.7109375" style="1" customWidth="1"/>
    <col min="5128" max="5376" width="11.42578125" style="1"/>
    <col min="5377" max="5377" width="26.42578125" style="1" customWidth="1"/>
    <col min="5378" max="5378" width="22.7109375" style="1" customWidth="1"/>
    <col min="5379" max="5379" width="19.28515625" style="1" bestFit="1" customWidth="1"/>
    <col min="5380" max="5380" width="30.7109375" style="1" customWidth="1"/>
    <col min="5381" max="5381" width="12" style="1" customWidth="1"/>
    <col min="5382" max="5382" width="21.28515625" style="1" customWidth="1"/>
    <col min="5383" max="5383" width="13.7109375" style="1" customWidth="1"/>
    <col min="5384" max="5632" width="11.42578125" style="1"/>
    <col min="5633" max="5633" width="26.42578125" style="1" customWidth="1"/>
    <col min="5634" max="5634" width="22.7109375" style="1" customWidth="1"/>
    <col min="5635" max="5635" width="19.28515625" style="1" bestFit="1" customWidth="1"/>
    <col min="5636" max="5636" width="30.7109375" style="1" customWidth="1"/>
    <col min="5637" max="5637" width="12" style="1" customWidth="1"/>
    <col min="5638" max="5638" width="21.28515625" style="1" customWidth="1"/>
    <col min="5639" max="5639" width="13.7109375" style="1" customWidth="1"/>
    <col min="5640" max="5888" width="11.42578125" style="1"/>
    <col min="5889" max="5889" width="26.42578125" style="1" customWidth="1"/>
    <col min="5890" max="5890" width="22.7109375" style="1" customWidth="1"/>
    <col min="5891" max="5891" width="19.28515625" style="1" bestFit="1" customWidth="1"/>
    <col min="5892" max="5892" width="30.7109375" style="1" customWidth="1"/>
    <col min="5893" max="5893" width="12" style="1" customWidth="1"/>
    <col min="5894" max="5894" width="21.28515625" style="1" customWidth="1"/>
    <col min="5895" max="5895" width="13.7109375" style="1" customWidth="1"/>
    <col min="5896" max="6144" width="11.42578125" style="1"/>
    <col min="6145" max="6145" width="26.42578125" style="1" customWidth="1"/>
    <col min="6146" max="6146" width="22.7109375" style="1" customWidth="1"/>
    <col min="6147" max="6147" width="19.28515625" style="1" bestFit="1" customWidth="1"/>
    <col min="6148" max="6148" width="30.7109375" style="1" customWidth="1"/>
    <col min="6149" max="6149" width="12" style="1" customWidth="1"/>
    <col min="6150" max="6150" width="21.28515625" style="1" customWidth="1"/>
    <col min="6151" max="6151" width="13.7109375" style="1" customWidth="1"/>
    <col min="6152" max="6400" width="11.42578125" style="1"/>
    <col min="6401" max="6401" width="26.42578125" style="1" customWidth="1"/>
    <col min="6402" max="6402" width="22.7109375" style="1" customWidth="1"/>
    <col min="6403" max="6403" width="19.28515625" style="1" bestFit="1" customWidth="1"/>
    <col min="6404" max="6404" width="30.7109375" style="1" customWidth="1"/>
    <col min="6405" max="6405" width="12" style="1" customWidth="1"/>
    <col min="6406" max="6406" width="21.28515625" style="1" customWidth="1"/>
    <col min="6407" max="6407" width="13.7109375" style="1" customWidth="1"/>
    <col min="6408" max="6656" width="11.42578125" style="1"/>
    <col min="6657" max="6657" width="26.42578125" style="1" customWidth="1"/>
    <col min="6658" max="6658" width="22.7109375" style="1" customWidth="1"/>
    <col min="6659" max="6659" width="19.28515625" style="1" bestFit="1" customWidth="1"/>
    <col min="6660" max="6660" width="30.7109375" style="1" customWidth="1"/>
    <col min="6661" max="6661" width="12" style="1" customWidth="1"/>
    <col min="6662" max="6662" width="21.28515625" style="1" customWidth="1"/>
    <col min="6663" max="6663" width="13.7109375" style="1" customWidth="1"/>
    <col min="6664" max="6912" width="11.42578125" style="1"/>
    <col min="6913" max="6913" width="26.42578125" style="1" customWidth="1"/>
    <col min="6914" max="6914" width="22.7109375" style="1" customWidth="1"/>
    <col min="6915" max="6915" width="19.28515625" style="1" bestFit="1" customWidth="1"/>
    <col min="6916" max="6916" width="30.7109375" style="1" customWidth="1"/>
    <col min="6917" max="6917" width="12" style="1" customWidth="1"/>
    <col min="6918" max="6918" width="21.28515625" style="1" customWidth="1"/>
    <col min="6919" max="6919" width="13.7109375" style="1" customWidth="1"/>
    <col min="6920" max="7168" width="11.42578125" style="1"/>
    <col min="7169" max="7169" width="26.42578125" style="1" customWidth="1"/>
    <col min="7170" max="7170" width="22.7109375" style="1" customWidth="1"/>
    <col min="7171" max="7171" width="19.28515625" style="1" bestFit="1" customWidth="1"/>
    <col min="7172" max="7172" width="30.7109375" style="1" customWidth="1"/>
    <col min="7173" max="7173" width="12" style="1" customWidth="1"/>
    <col min="7174" max="7174" width="21.28515625" style="1" customWidth="1"/>
    <col min="7175" max="7175" width="13.7109375" style="1" customWidth="1"/>
    <col min="7176" max="7424" width="11.42578125" style="1"/>
    <col min="7425" max="7425" width="26.42578125" style="1" customWidth="1"/>
    <col min="7426" max="7426" width="22.7109375" style="1" customWidth="1"/>
    <col min="7427" max="7427" width="19.28515625" style="1" bestFit="1" customWidth="1"/>
    <col min="7428" max="7428" width="30.7109375" style="1" customWidth="1"/>
    <col min="7429" max="7429" width="12" style="1" customWidth="1"/>
    <col min="7430" max="7430" width="21.28515625" style="1" customWidth="1"/>
    <col min="7431" max="7431" width="13.7109375" style="1" customWidth="1"/>
    <col min="7432" max="7680" width="11.42578125" style="1"/>
    <col min="7681" max="7681" width="26.42578125" style="1" customWidth="1"/>
    <col min="7682" max="7682" width="22.7109375" style="1" customWidth="1"/>
    <col min="7683" max="7683" width="19.28515625" style="1" bestFit="1" customWidth="1"/>
    <col min="7684" max="7684" width="30.7109375" style="1" customWidth="1"/>
    <col min="7685" max="7685" width="12" style="1" customWidth="1"/>
    <col min="7686" max="7686" width="21.28515625" style="1" customWidth="1"/>
    <col min="7687" max="7687" width="13.7109375" style="1" customWidth="1"/>
    <col min="7688" max="7936" width="11.42578125" style="1"/>
    <col min="7937" max="7937" width="26.42578125" style="1" customWidth="1"/>
    <col min="7938" max="7938" width="22.7109375" style="1" customWidth="1"/>
    <col min="7939" max="7939" width="19.28515625" style="1" bestFit="1" customWidth="1"/>
    <col min="7940" max="7940" width="30.7109375" style="1" customWidth="1"/>
    <col min="7941" max="7941" width="12" style="1" customWidth="1"/>
    <col min="7942" max="7942" width="21.28515625" style="1" customWidth="1"/>
    <col min="7943" max="7943" width="13.7109375" style="1" customWidth="1"/>
    <col min="7944" max="8192" width="11.42578125" style="1"/>
    <col min="8193" max="8193" width="26.42578125" style="1" customWidth="1"/>
    <col min="8194" max="8194" width="22.7109375" style="1" customWidth="1"/>
    <col min="8195" max="8195" width="19.28515625" style="1" bestFit="1" customWidth="1"/>
    <col min="8196" max="8196" width="30.7109375" style="1" customWidth="1"/>
    <col min="8197" max="8197" width="12" style="1" customWidth="1"/>
    <col min="8198" max="8198" width="21.28515625" style="1" customWidth="1"/>
    <col min="8199" max="8199" width="13.7109375" style="1" customWidth="1"/>
    <col min="8200" max="8448" width="11.42578125" style="1"/>
    <col min="8449" max="8449" width="26.42578125" style="1" customWidth="1"/>
    <col min="8450" max="8450" width="22.7109375" style="1" customWidth="1"/>
    <col min="8451" max="8451" width="19.28515625" style="1" bestFit="1" customWidth="1"/>
    <col min="8452" max="8452" width="30.7109375" style="1" customWidth="1"/>
    <col min="8453" max="8453" width="12" style="1" customWidth="1"/>
    <col min="8454" max="8454" width="21.28515625" style="1" customWidth="1"/>
    <col min="8455" max="8455" width="13.7109375" style="1" customWidth="1"/>
    <col min="8456" max="8704" width="11.42578125" style="1"/>
    <col min="8705" max="8705" width="26.42578125" style="1" customWidth="1"/>
    <col min="8706" max="8706" width="22.7109375" style="1" customWidth="1"/>
    <col min="8707" max="8707" width="19.28515625" style="1" bestFit="1" customWidth="1"/>
    <col min="8708" max="8708" width="30.7109375" style="1" customWidth="1"/>
    <col min="8709" max="8709" width="12" style="1" customWidth="1"/>
    <col min="8710" max="8710" width="21.28515625" style="1" customWidth="1"/>
    <col min="8711" max="8711" width="13.7109375" style="1" customWidth="1"/>
    <col min="8712" max="8960" width="11.42578125" style="1"/>
    <col min="8961" max="8961" width="26.42578125" style="1" customWidth="1"/>
    <col min="8962" max="8962" width="22.7109375" style="1" customWidth="1"/>
    <col min="8963" max="8963" width="19.28515625" style="1" bestFit="1" customWidth="1"/>
    <col min="8964" max="8964" width="30.7109375" style="1" customWidth="1"/>
    <col min="8965" max="8965" width="12" style="1" customWidth="1"/>
    <col min="8966" max="8966" width="21.28515625" style="1" customWidth="1"/>
    <col min="8967" max="8967" width="13.7109375" style="1" customWidth="1"/>
    <col min="8968" max="9216" width="11.42578125" style="1"/>
    <col min="9217" max="9217" width="26.42578125" style="1" customWidth="1"/>
    <col min="9218" max="9218" width="22.7109375" style="1" customWidth="1"/>
    <col min="9219" max="9219" width="19.28515625" style="1" bestFit="1" customWidth="1"/>
    <col min="9220" max="9220" width="30.7109375" style="1" customWidth="1"/>
    <col min="9221" max="9221" width="12" style="1" customWidth="1"/>
    <col min="9222" max="9222" width="21.28515625" style="1" customWidth="1"/>
    <col min="9223" max="9223" width="13.7109375" style="1" customWidth="1"/>
    <col min="9224" max="9472" width="11.42578125" style="1"/>
    <col min="9473" max="9473" width="26.42578125" style="1" customWidth="1"/>
    <col min="9474" max="9474" width="22.7109375" style="1" customWidth="1"/>
    <col min="9475" max="9475" width="19.28515625" style="1" bestFit="1" customWidth="1"/>
    <col min="9476" max="9476" width="30.7109375" style="1" customWidth="1"/>
    <col min="9477" max="9477" width="12" style="1" customWidth="1"/>
    <col min="9478" max="9478" width="21.28515625" style="1" customWidth="1"/>
    <col min="9479" max="9479" width="13.7109375" style="1" customWidth="1"/>
    <col min="9480" max="9728" width="11.42578125" style="1"/>
    <col min="9729" max="9729" width="26.42578125" style="1" customWidth="1"/>
    <col min="9730" max="9730" width="22.7109375" style="1" customWidth="1"/>
    <col min="9731" max="9731" width="19.28515625" style="1" bestFit="1" customWidth="1"/>
    <col min="9732" max="9732" width="30.7109375" style="1" customWidth="1"/>
    <col min="9733" max="9733" width="12" style="1" customWidth="1"/>
    <col min="9734" max="9734" width="21.28515625" style="1" customWidth="1"/>
    <col min="9735" max="9735" width="13.7109375" style="1" customWidth="1"/>
    <col min="9736" max="9984" width="11.42578125" style="1"/>
    <col min="9985" max="9985" width="26.42578125" style="1" customWidth="1"/>
    <col min="9986" max="9986" width="22.7109375" style="1" customWidth="1"/>
    <col min="9987" max="9987" width="19.28515625" style="1" bestFit="1" customWidth="1"/>
    <col min="9988" max="9988" width="30.7109375" style="1" customWidth="1"/>
    <col min="9989" max="9989" width="12" style="1" customWidth="1"/>
    <col min="9990" max="9990" width="21.28515625" style="1" customWidth="1"/>
    <col min="9991" max="9991" width="13.7109375" style="1" customWidth="1"/>
    <col min="9992" max="10240" width="11.42578125" style="1"/>
    <col min="10241" max="10241" width="26.42578125" style="1" customWidth="1"/>
    <col min="10242" max="10242" width="22.7109375" style="1" customWidth="1"/>
    <col min="10243" max="10243" width="19.28515625" style="1" bestFit="1" customWidth="1"/>
    <col min="10244" max="10244" width="30.7109375" style="1" customWidth="1"/>
    <col min="10245" max="10245" width="12" style="1" customWidth="1"/>
    <col min="10246" max="10246" width="21.28515625" style="1" customWidth="1"/>
    <col min="10247" max="10247" width="13.7109375" style="1" customWidth="1"/>
    <col min="10248" max="10496" width="11.42578125" style="1"/>
    <col min="10497" max="10497" width="26.42578125" style="1" customWidth="1"/>
    <col min="10498" max="10498" width="22.7109375" style="1" customWidth="1"/>
    <col min="10499" max="10499" width="19.28515625" style="1" bestFit="1" customWidth="1"/>
    <col min="10500" max="10500" width="30.7109375" style="1" customWidth="1"/>
    <col min="10501" max="10501" width="12" style="1" customWidth="1"/>
    <col min="10502" max="10502" width="21.28515625" style="1" customWidth="1"/>
    <col min="10503" max="10503" width="13.7109375" style="1" customWidth="1"/>
    <col min="10504" max="10752" width="11.42578125" style="1"/>
    <col min="10753" max="10753" width="26.42578125" style="1" customWidth="1"/>
    <col min="10754" max="10754" width="22.7109375" style="1" customWidth="1"/>
    <col min="10755" max="10755" width="19.28515625" style="1" bestFit="1" customWidth="1"/>
    <col min="10756" max="10756" width="30.7109375" style="1" customWidth="1"/>
    <col min="10757" max="10757" width="12" style="1" customWidth="1"/>
    <col min="10758" max="10758" width="21.28515625" style="1" customWidth="1"/>
    <col min="10759" max="10759" width="13.7109375" style="1" customWidth="1"/>
    <col min="10760" max="11008" width="11.42578125" style="1"/>
    <col min="11009" max="11009" width="26.42578125" style="1" customWidth="1"/>
    <col min="11010" max="11010" width="22.7109375" style="1" customWidth="1"/>
    <col min="11011" max="11011" width="19.28515625" style="1" bestFit="1" customWidth="1"/>
    <col min="11012" max="11012" width="30.7109375" style="1" customWidth="1"/>
    <col min="11013" max="11013" width="12" style="1" customWidth="1"/>
    <col min="11014" max="11014" width="21.28515625" style="1" customWidth="1"/>
    <col min="11015" max="11015" width="13.7109375" style="1" customWidth="1"/>
    <col min="11016" max="11264" width="11.42578125" style="1"/>
    <col min="11265" max="11265" width="26.42578125" style="1" customWidth="1"/>
    <col min="11266" max="11266" width="22.7109375" style="1" customWidth="1"/>
    <col min="11267" max="11267" width="19.28515625" style="1" bestFit="1" customWidth="1"/>
    <col min="11268" max="11268" width="30.7109375" style="1" customWidth="1"/>
    <col min="11269" max="11269" width="12" style="1" customWidth="1"/>
    <col min="11270" max="11270" width="21.28515625" style="1" customWidth="1"/>
    <col min="11271" max="11271" width="13.7109375" style="1" customWidth="1"/>
    <col min="11272" max="11520" width="11.42578125" style="1"/>
    <col min="11521" max="11521" width="26.42578125" style="1" customWidth="1"/>
    <col min="11522" max="11522" width="22.7109375" style="1" customWidth="1"/>
    <col min="11523" max="11523" width="19.28515625" style="1" bestFit="1" customWidth="1"/>
    <col min="11524" max="11524" width="30.7109375" style="1" customWidth="1"/>
    <col min="11525" max="11525" width="12" style="1" customWidth="1"/>
    <col min="11526" max="11526" width="21.28515625" style="1" customWidth="1"/>
    <col min="11527" max="11527" width="13.7109375" style="1" customWidth="1"/>
    <col min="11528" max="11776" width="11.42578125" style="1"/>
    <col min="11777" max="11777" width="26.42578125" style="1" customWidth="1"/>
    <col min="11778" max="11778" width="22.7109375" style="1" customWidth="1"/>
    <col min="11779" max="11779" width="19.28515625" style="1" bestFit="1" customWidth="1"/>
    <col min="11780" max="11780" width="30.7109375" style="1" customWidth="1"/>
    <col min="11781" max="11781" width="12" style="1" customWidth="1"/>
    <col min="11782" max="11782" width="21.28515625" style="1" customWidth="1"/>
    <col min="11783" max="11783" width="13.7109375" style="1" customWidth="1"/>
    <col min="11784" max="12032" width="11.42578125" style="1"/>
    <col min="12033" max="12033" width="26.42578125" style="1" customWidth="1"/>
    <col min="12034" max="12034" width="22.7109375" style="1" customWidth="1"/>
    <col min="12035" max="12035" width="19.28515625" style="1" bestFit="1" customWidth="1"/>
    <col min="12036" max="12036" width="30.7109375" style="1" customWidth="1"/>
    <col min="12037" max="12037" width="12" style="1" customWidth="1"/>
    <col min="12038" max="12038" width="21.28515625" style="1" customWidth="1"/>
    <col min="12039" max="12039" width="13.7109375" style="1" customWidth="1"/>
    <col min="12040" max="12288" width="11.42578125" style="1"/>
    <col min="12289" max="12289" width="26.42578125" style="1" customWidth="1"/>
    <col min="12290" max="12290" width="22.7109375" style="1" customWidth="1"/>
    <col min="12291" max="12291" width="19.28515625" style="1" bestFit="1" customWidth="1"/>
    <col min="12292" max="12292" width="30.7109375" style="1" customWidth="1"/>
    <col min="12293" max="12293" width="12" style="1" customWidth="1"/>
    <col min="12294" max="12294" width="21.28515625" style="1" customWidth="1"/>
    <col min="12295" max="12295" width="13.7109375" style="1" customWidth="1"/>
    <col min="12296" max="12544" width="11.42578125" style="1"/>
    <col min="12545" max="12545" width="26.42578125" style="1" customWidth="1"/>
    <col min="12546" max="12546" width="22.7109375" style="1" customWidth="1"/>
    <col min="12547" max="12547" width="19.28515625" style="1" bestFit="1" customWidth="1"/>
    <col min="12548" max="12548" width="30.7109375" style="1" customWidth="1"/>
    <col min="12549" max="12549" width="12" style="1" customWidth="1"/>
    <col min="12550" max="12550" width="21.28515625" style="1" customWidth="1"/>
    <col min="12551" max="12551" width="13.7109375" style="1" customWidth="1"/>
    <col min="12552" max="12800" width="11.42578125" style="1"/>
    <col min="12801" max="12801" width="26.42578125" style="1" customWidth="1"/>
    <col min="12802" max="12802" width="22.7109375" style="1" customWidth="1"/>
    <col min="12803" max="12803" width="19.28515625" style="1" bestFit="1" customWidth="1"/>
    <col min="12804" max="12804" width="30.7109375" style="1" customWidth="1"/>
    <col min="12805" max="12805" width="12" style="1" customWidth="1"/>
    <col min="12806" max="12806" width="21.28515625" style="1" customWidth="1"/>
    <col min="12807" max="12807" width="13.7109375" style="1" customWidth="1"/>
    <col min="12808" max="13056" width="11.42578125" style="1"/>
    <col min="13057" max="13057" width="26.42578125" style="1" customWidth="1"/>
    <col min="13058" max="13058" width="22.7109375" style="1" customWidth="1"/>
    <col min="13059" max="13059" width="19.28515625" style="1" bestFit="1" customWidth="1"/>
    <col min="13060" max="13060" width="30.7109375" style="1" customWidth="1"/>
    <col min="13061" max="13061" width="12" style="1" customWidth="1"/>
    <col min="13062" max="13062" width="21.28515625" style="1" customWidth="1"/>
    <col min="13063" max="13063" width="13.7109375" style="1" customWidth="1"/>
    <col min="13064" max="13312" width="11.42578125" style="1"/>
    <col min="13313" max="13313" width="26.42578125" style="1" customWidth="1"/>
    <col min="13314" max="13314" width="22.7109375" style="1" customWidth="1"/>
    <col min="13315" max="13315" width="19.28515625" style="1" bestFit="1" customWidth="1"/>
    <col min="13316" max="13316" width="30.7109375" style="1" customWidth="1"/>
    <col min="13317" max="13317" width="12" style="1" customWidth="1"/>
    <col min="13318" max="13318" width="21.28515625" style="1" customWidth="1"/>
    <col min="13319" max="13319" width="13.7109375" style="1" customWidth="1"/>
    <col min="13320" max="13568" width="11.42578125" style="1"/>
    <col min="13569" max="13569" width="26.42578125" style="1" customWidth="1"/>
    <col min="13570" max="13570" width="22.7109375" style="1" customWidth="1"/>
    <col min="13571" max="13571" width="19.28515625" style="1" bestFit="1" customWidth="1"/>
    <col min="13572" max="13572" width="30.7109375" style="1" customWidth="1"/>
    <col min="13573" max="13573" width="12" style="1" customWidth="1"/>
    <col min="13574" max="13574" width="21.28515625" style="1" customWidth="1"/>
    <col min="13575" max="13575" width="13.7109375" style="1" customWidth="1"/>
    <col min="13576" max="13824" width="11.42578125" style="1"/>
    <col min="13825" max="13825" width="26.42578125" style="1" customWidth="1"/>
    <col min="13826" max="13826" width="22.7109375" style="1" customWidth="1"/>
    <col min="13827" max="13827" width="19.28515625" style="1" bestFit="1" customWidth="1"/>
    <col min="13828" max="13828" width="30.7109375" style="1" customWidth="1"/>
    <col min="13829" max="13829" width="12" style="1" customWidth="1"/>
    <col min="13830" max="13830" width="21.28515625" style="1" customWidth="1"/>
    <col min="13831" max="13831" width="13.7109375" style="1" customWidth="1"/>
    <col min="13832" max="14080" width="11.42578125" style="1"/>
    <col min="14081" max="14081" width="26.42578125" style="1" customWidth="1"/>
    <col min="14082" max="14082" width="22.7109375" style="1" customWidth="1"/>
    <col min="14083" max="14083" width="19.28515625" style="1" bestFit="1" customWidth="1"/>
    <col min="14084" max="14084" width="30.7109375" style="1" customWidth="1"/>
    <col min="14085" max="14085" width="12" style="1" customWidth="1"/>
    <col min="14086" max="14086" width="21.28515625" style="1" customWidth="1"/>
    <col min="14087" max="14087" width="13.7109375" style="1" customWidth="1"/>
    <col min="14088" max="14336" width="11.42578125" style="1"/>
    <col min="14337" max="14337" width="26.42578125" style="1" customWidth="1"/>
    <col min="14338" max="14338" width="22.7109375" style="1" customWidth="1"/>
    <col min="14339" max="14339" width="19.28515625" style="1" bestFit="1" customWidth="1"/>
    <col min="14340" max="14340" width="30.7109375" style="1" customWidth="1"/>
    <col min="14341" max="14341" width="12" style="1" customWidth="1"/>
    <col min="14342" max="14342" width="21.28515625" style="1" customWidth="1"/>
    <col min="14343" max="14343" width="13.7109375" style="1" customWidth="1"/>
    <col min="14344" max="14592" width="11.42578125" style="1"/>
    <col min="14593" max="14593" width="26.42578125" style="1" customWidth="1"/>
    <col min="14594" max="14594" width="22.7109375" style="1" customWidth="1"/>
    <col min="14595" max="14595" width="19.28515625" style="1" bestFit="1" customWidth="1"/>
    <col min="14596" max="14596" width="30.7109375" style="1" customWidth="1"/>
    <col min="14597" max="14597" width="12" style="1" customWidth="1"/>
    <col min="14598" max="14598" width="21.28515625" style="1" customWidth="1"/>
    <col min="14599" max="14599" width="13.7109375" style="1" customWidth="1"/>
    <col min="14600" max="14848" width="11.42578125" style="1"/>
    <col min="14849" max="14849" width="26.42578125" style="1" customWidth="1"/>
    <col min="14850" max="14850" width="22.7109375" style="1" customWidth="1"/>
    <col min="14851" max="14851" width="19.28515625" style="1" bestFit="1" customWidth="1"/>
    <col min="14852" max="14852" width="30.7109375" style="1" customWidth="1"/>
    <col min="14853" max="14853" width="12" style="1" customWidth="1"/>
    <col min="14854" max="14854" width="21.28515625" style="1" customWidth="1"/>
    <col min="14855" max="14855" width="13.7109375" style="1" customWidth="1"/>
    <col min="14856" max="15104" width="11.42578125" style="1"/>
    <col min="15105" max="15105" width="26.42578125" style="1" customWidth="1"/>
    <col min="15106" max="15106" width="22.7109375" style="1" customWidth="1"/>
    <col min="15107" max="15107" width="19.28515625" style="1" bestFit="1" customWidth="1"/>
    <col min="15108" max="15108" width="30.7109375" style="1" customWidth="1"/>
    <col min="15109" max="15109" width="12" style="1" customWidth="1"/>
    <col min="15110" max="15110" width="21.28515625" style="1" customWidth="1"/>
    <col min="15111" max="15111" width="13.7109375" style="1" customWidth="1"/>
    <col min="15112" max="15360" width="11.42578125" style="1"/>
    <col min="15361" max="15361" width="26.42578125" style="1" customWidth="1"/>
    <col min="15362" max="15362" width="22.7109375" style="1" customWidth="1"/>
    <col min="15363" max="15363" width="19.28515625" style="1" bestFit="1" customWidth="1"/>
    <col min="15364" max="15364" width="30.7109375" style="1" customWidth="1"/>
    <col min="15365" max="15365" width="12" style="1" customWidth="1"/>
    <col min="15366" max="15366" width="21.28515625" style="1" customWidth="1"/>
    <col min="15367" max="15367" width="13.7109375" style="1" customWidth="1"/>
    <col min="15368" max="15616" width="11.42578125" style="1"/>
    <col min="15617" max="15617" width="26.42578125" style="1" customWidth="1"/>
    <col min="15618" max="15618" width="22.7109375" style="1" customWidth="1"/>
    <col min="15619" max="15619" width="19.28515625" style="1" bestFit="1" customWidth="1"/>
    <col min="15620" max="15620" width="30.7109375" style="1" customWidth="1"/>
    <col min="15621" max="15621" width="12" style="1" customWidth="1"/>
    <col min="15622" max="15622" width="21.28515625" style="1" customWidth="1"/>
    <col min="15623" max="15623" width="13.7109375" style="1" customWidth="1"/>
    <col min="15624" max="15872" width="11.42578125" style="1"/>
    <col min="15873" max="15873" width="26.42578125" style="1" customWidth="1"/>
    <col min="15874" max="15874" width="22.7109375" style="1" customWidth="1"/>
    <col min="15875" max="15875" width="19.28515625" style="1" bestFit="1" customWidth="1"/>
    <col min="15876" max="15876" width="30.7109375" style="1" customWidth="1"/>
    <col min="15877" max="15877" width="12" style="1" customWidth="1"/>
    <col min="15878" max="15878" width="21.28515625" style="1" customWidth="1"/>
    <col min="15879" max="15879" width="13.7109375" style="1" customWidth="1"/>
    <col min="15880" max="16128" width="11.42578125" style="1"/>
    <col min="16129" max="16129" width="26.42578125" style="1" customWidth="1"/>
    <col min="16130" max="16130" width="22.7109375" style="1" customWidth="1"/>
    <col min="16131" max="16131" width="19.28515625" style="1" bestFit="1" customWidth="1"/>
    <col min="16132" max="16132" width="30.7109375" style="1" customWidth="1"/>
    <col min="16133" max="16133" width="12" style="1" customWidth="1"/>
    <col min="16134" max="16134" width="21.28515625" style="1" customWidth="1"/>
    <col min="16135" max="16135" width="13.7109375" style="1" customWidth="1"/>
    <col min="16136" max="16384" width="11.42578125" style="1"/>
  </cols>
  <sheetData>
    <row r="1" spans="2:19" ht="24.6" customHeight="1" x14ac:dyDescent="0.25">
      <c r="B1" s="604" t="s">
        <v>101</v>
      </c>
      <c r="C1" s="604"/>
      <c r="D1" s="604"/>
      <c r="E1" s="604"/>
      <c r="F1" s="604"/>
      <c r="G1" s="604"/>
      <c r="H1" s="604"/>
    </row>
    <row r="2" spans="2:19" ht="34.9" customHeight="1" x14ac:dyDescent="0.25">
      <c r="B2" s="604" t="s">
        <v>58</v>
      </c>
      <c r="C2" s="604"/>
      <c r="D2" s="604"/>
      <c r="E2" s="604"/>
      <c r="F2" s="604"/>
      <c r="G2" s="604"/>
      <c r="H2" s="604"/>
    </row>
    <row r="3" spans="2:19" ht="24.6" customHeight="1" thickBot="1" x14ac:dyDescent="0.3">
      <c r="B3" s="708"/>
      <c r="C3" s="708"/>
      <c r="D3" s="708"/>
      <c r="E3" s="708"/>
      <c r="F3" s="708"/>
      <c r="G3" s="708"/>
      <c r="H3" s="708"/>
    </row>
    <row r="4" spans="2:19" ht="21.75" customHeight="1" x14ac:dyDescent="0.3">
      <c r="B4" s="709" t="s">
        <v>409</v>
      </c>
      <c r="C4" s="710"/>
      <c r="D4" s="710"/>
      <c r="E4" s="710"/>
      <c r="F4" s="710"/>
      <c r="G4" s="710"/>
      <c r="H4" s="711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2:19" ht="21.75" customHeight="1" thickBot="1" x14ac:dyDescent="0.3">
      <c r="B5" s="712" t="s">
        <v>410</v>
      </c>
      <c r="C5" s="713"/>
      <c r="D5" s="713"/>
      <c r="E5" s="713"/>
      <c r="F5" s="713"/>
      <c r="G5" s="713"/>
      <c r="H5" s="714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</row>
    <row r="6" spans="2:19" ht="15" customHeight="1" thickBot="1" x14ac:dyDescent="0.3"/>
    <row r="7" spans="2:19" ht="15" thickBot="1" x14ac:dyDescent="0.3">
      <c r="B7" s="715" t="s">
        <v>347</v>
      </c>
      <c r="C7" s="715" t="s">
        <v>59</v>
      </c>
      <c r="D7" s="609" t="s">
        <v>60</v>
      </c>
      <c r="E7" s="610"/>
      <c r="F7" s="611"/>
      <c r="G7" s="715" t="s">
        <v>61</v>
      </c>
      <c r="H7" s="715" t="s">
        <v>62</v>
      </c>
    </row>
    <row r="8" spans="2:19" ht="43.5" thickBot="1" x14ac:dyDescent="0.3">
      <c r="B8" s="716"/>
      <c r="C8" s="716"/>
      <c r="D8" s="486" t="s">
        <v>63</v>
      </c>
      <c r="E8" s="486" t="s">
        <v>64</v>
      </c>
      <c r="F8" s="486" t="s">
        <v>65</v>
      </c>
      <c r="G8" s="716"/>
      <c r="H8" s="716"/>
    </row>
    <row r="9" spans="2:19" ht="21.6" customHeight="1" x14ac:dyDescent="0.25">
      <c r="B9" s="704" t="s">
        <v>66</v>
      </c>
      <c r="C9" s="702" t="s">
        <v>407</v>
      </c>
      <c r="D9" s="702" t="s">
        <v>412</v>
      </c>
      <c r="E9" s="702" t="s">
        <v>413</v>
      </c>
      <c r="F9" s="702" t="s">
        <v>67</v>
      </c>
      <c r="G9" s="702" t="s">
        <v>414</v>
      </c>
      <c r="H9" s="702" t="s">
        <v>179</v>
      </c>
    </row>
    <row r="10" spans="2:19" ht="12.75" customHeight="1" x14ac:dyDescent="0.25">
      <c r="B10" s="707"/>
      <c r="C10" s="703"/>
      <c r="D10" s="703"/>
      <c r="E10" s="703"/>
      <c r="F10" s="703"/>
      <c r="G10" s="703"/>
      <c r="H10" s="703"/>
    </row>
    <row r="11" spans="2:19" ht="17.25" customHeight="1" thickBot="1" x14ac:dyDescent="0.3">
      <c r="B11" s="705"/>
      <c r="C11" s="703"/>
      <c r="D11" s="703"/>
      <c r="E11" s="703"/>
      <c r="F11" s="703"/>
      <c r="G11" s="703"/>
      <c r="H11" s="703"/>
    </row>
    <row r="12" spans="2:19" ht="12.75" customHeight="1" x14ac:dyDescent="0.25">
      <c r="B12" s="704" t="s">
        <v>68</v>
      </c>
      <c r="C12" s="702" t="s">
        <v>380</v>
      </c>
      <c r="D12" s="702" t="s">
        <v>382</v>
      </c>
      <c r="E12" s="702" t="s">
        <v>383</v>
      </c>
      <c r="F12" s="702" t="s">
        <v>67</v>
      </c>
      <c r="G12" s="702" t="s">
        <v>384</v>
      </c>
      <c r="H12" s="702" t="s">
        <v>179</v>
      </c>
    </row>
    <row r="13" spans="2:19" ht="40.5" customHeight="1" thickBot="1" x14ac:dyDescent="0.3">
      <c r="B13" s="705"/>
      <c r="C13" s="706"/>
      <c r="D13" s="706"/>
      <c r="E13" s="706"/>
      <c r="F13" s="706"/>
      <c r="G13" s="706"/>
      <c r="H13" s="706"/>
    </row>
    <row r="14" spans="2:19" ht="12.75" customHeight="1" x14ac:dyDescent="0.25">
      <c r="B14" s="697" t="s">
        <v>69</v>
      </c>
      <c r="C14" s="699" t="s">
        <v>408</v>
      </c>
      <c r="D14" s="700" t="s">
        <v>385</v>
      </c>
      <c r="E14" s="695" t="s">
        <v>386</v>
      </c>
      <c r="F14" s="695" t="s">
        <v>67</v>
      </c>
      <c r="G14" s="695" t="s">
        <v>387</v>
      </c>
      <c r="H14" s="695" t="s">
        <v>179</v>
      </c>
    </row>
    <row r="15" spans="2:19" ht="26.25" customHeight="1" thickBot="1" x14ac:dyDescent="0.3">
      <c r="B15" s="698"/>
      <c r="C15" s="696"/>
      <c r="D15" s="701"/>
      <c r="E15" s="696"/>
      <c r="F15" s="696"/>
      <c r="G15" s="696"/>
      <c r="H15" s="696"/>
    </row>
    <row r="16" spans="2:19" ht="12.75" customHeight="1" x14ac:dyDescent="0.25">
      <c r="B16" s="697" t="s">
        <v>70</v>
      </c>
      <c r="C16" s="699" t="s">
        <v>381</v>
      </c>
      <c r="D16" s="699" t="s">
        <v>388</v>
      </c>
      <c r="E16" s="699" t="s">
        <v>389</v>
      </c>
      <c r="F16" s="699" t="s">
        <v>67</v>
      </c>
      <c r="G16" s="699" t="s">
        <v>390</v>
      </c>
      <c r="H16" s="699" t="s">
        <v>179</v>
      </c>
    </row>
    <row r="17" spans="2:8" ht="32.25" customHeight="1" thickBot="1" x14ac:dyDescent="0.3">
      <c r="B17" s="698"/>
      <c r="C17" s="696"/>
      <c r="D17" s="696"/>
      <c r="E17" s="696"/>
      <c r="F17" s="696"/>
      <c r="G17" s="696"/>
      <c r="H17" s="696"/>
    </row>
    <row r="18" spans="2:8" x14ac:dyDescent="0.25">
      <c r="C18" s="198"/>
      <c r="D18" s="198"/>
      <c r="E18" s="198"/>
      <c r="F18" s="198"/>
      <c r="G18" s="198"/>
      <c r="H18" s="198"/>
    </row>
  </sheetData>
  <mergeCells count="38">
    <mergeCell ref="B7:B8"/>
    <mergeCell ref="C7:C8"/>
    <mergeCell ref="D7:F7"/>
    <mergeCell ref="G7:G8"/>
    <mergeCell ref="H7:H8"/>
    <mergeCell ref="B1:H1"/>
    <mergeCell ref="B2:H2"/>
    <mergeCell ref="B3:H3"/>
    <mergeCell ref="B4:H4"/>
    <mergeCell ref="B5:H5"/>
    <mergeCell ref="H9:H11"/>
    <mergeCell ref="B12:B13"/>
    <mergeCell ref="C12:C13"/>
    <mergeCell ref="D12:D13"/>
    <mergeCell ref="E12:E13"/>
    <mergeCell ref="F12:F13"/>
    <mergeCell ref="G12:G13"/>
    <mergeCell ref="H12:H13"/>
    <mergeCell ref="B9:B11"/>
    <mergeCell ref="C9:C11"/>
    <mergeCell ref="D9:D11"/>
    <mergeCell ref="E9:E11"/>
    <mergeCell ref="F9:F11"/>
    <mergeCell ref="G9:G11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D14:D15"/>
    <mergeCell ref="E14:E15"/>
    <mergeCell ref="F14:F15"/>
    <mergeCell ref="G14:G15"/>
  </mergeCells>
  <pageMargins left="0.70866141732283472" right="0.70866141732283472" top="0.55118110236220474" bottom="0.55118110236220474" header="0.31496062992125984" footer="0.31496062992125984"/>
  <pageSetup paperSize="5" scale="95" orientation="landscape" horizontalDpi="300" verticalDpi="300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5"/>
  <sheetViews>
    <sheetView showGridLines="0" workbookViewId="0">
      <selection activeCell="F14" sqref="F14:F15"/>
    </sheetView>
  </sheetViews>
  <sheetFormatPr baseColWidth="10" defaultRowHeight="13.5" x14ac:dyDescent="0.25"/>
  <cols>
    <col min="1" max="1" width="8.28515625" style="1" customWidth="1"/>
    <col min="2" max="2" width="16.42578125" style="1" customWidth="1"/>
    <col min="3" max="3" width="44" style="1" bestFit="1" customWidth="1"/>
    <col min="4" max="4" width="34.5703125" style="1" customWidth="1"/>
    <col min="5" max="5" width="11.28515625" style="1" customWidth="1"/>
    <col min="6" max="6" width="13.5703125" style="1" customWidth="1"/>
    <col min="7" max="7" width="20.7109375" style="1" customWidth="1"/>
    <col min="8" max="8" width="10.42578125" style="1" customWidth="1"/>
    <col min="9" max="9" width="10.5703125" style="1" customWidth="1"/>
    <col min="10" max="256" width="11.42578125" style="1"/>
    <col min="257" max="257" width="10" style="1" customWidth="1"/>
    <col min="258" max="258" width="16.42578125" style="1" customWidth="1"/>
    <col min="259" max="259" width="40" style="1" customWidth="1"/>
    <col min="260" max="260" width="34.5703125" style="1" customWidth="1"/>
    <col min="261" max="261" width="11.42578125" style="1"/>
    <col min="262" max="262" width="12.42578125" style="1" customWidth="1"/>
    <col min="263" max="263" width="17.85546875" style="1" customWidth="1"/>
    <col min="264" max="264" width="18.42578125" style="1" customWidth="1"/>
    <col min="265" max="265" width="14.42578125" style="1" customWidth="1"/>
    <col min="266" max="512" width="11.42578125" style="1"/>
    <col min="513" max="513" width="10" style="1" customWidth="1"/>
    <col min="514" max="514" width="16.42578125" style="1" customWidth="1"/>
    <col min="515" max="515" width="40" style="1" customWidth="1"/>
    <col min="516" max="516" width="34.5703125" style="1" customWidth="1"/>
    <col min="517" max="517" width="11.42578125" style="1"/>
    <col min="518" max="518" width="12.42578125" style="1" customWidth="1"/>
    <col min="519" max="519" width="17.85546875" style="1" customWidth="1"/>
    <col min="520" max="520" width="18.42578125" style="1" customWidth="1"/>
    <col min="521" max="521" width="14.42578125" style="1" customWidth="1"/>
    <col min="522" max="768" width="11.42578125" style="1"/>
    <col min="769" max="769" width="10" style="1" customWidth="1"/>
    <col min="770" max="770" width="16.42578125" style="1" customWidth="1"/>
    <col min="771" max="771" width="40" style="1" customWidth="1"/>
    <col min="772" max="772" width="34.5703125" style="1" customWidth="1"/>
    <col min="773" max="773" width="11.42578125" style="1"/>
    <col min="774" max="774" width="12.42578125" style="1" customWidth="1"/>
    <col min="775" max="775" width="17.85546875" style="1" customWidth="1"/>
    <col min="776" max="776" width="18.42578125" style="1" customWidth="1"/>
    <col min="777" max="777" width="14.42578125" style="1" customWidth="1"/>
    <col min="778" max="1024" width="11.42578125" style="1"/>
    <col min="1025" max="1025" width="10" style="1" customWidth="1"/>
    <col min="1026" max="1026" width="16.42578125" style="1" customWidth="1"/>
    <col min="1027" max="1027" width="40" style="1" customWidth="1"/>
    <col min="1028" max="1028" width="34.5703125" style="1" customWidth="1"/>
    <col min="1029" max="1029" width="11.42578125" style="1"/>
    <col min="1030" max="1030" width="12.42578125" style="1" customWidth="1"/>
    <col min="1031" max="1031" width="17.85546875" style="1" customWidth="1"/>
    <col min="1032" max="1032" width="18.42578125" style="1" customWidth="1"/>
    <col min="1033" max="1033" width="14.42578125" style="1" customWidth="1"/>
    <col min="1034" max="1280" width="11.42578125" style="1"/>
    <col min="1281" max="1281" width="10" style="1" customWidth="1"/>
    <col min="1282" max="1282" width="16.42578125" style="1" customWidth="1"/>
    <col min="1283" max="1283" width="40" style="1" customWidth="1"/>
    <col min="1284" max="1284" width="34.5703125" style="1" customWidth="1"/>
    <col min="1285" max="1285" width="11.42578125" style="1"/>
    <col min="1286" max="1286" width="12.42578125" style="1" customWidth="1"/>
    <col min="1287" max="1287" width="17.85546875" style="1" customWidth="1"/>
    <col min="1288" max="1288" width="18.42578125" style="1" customWidth="1"/>
    <col min="1289" max="1289" width="14.42578125" style="1" customWidth="1"/>
    <col min="1290" max="1536" width="11.42578125" style="1"/>
    <col min="1537" max="1537" width="10" style="1" customWidth="1"/>
    <col min="1538" max="1538" width="16.42578125" style="1" customWidth="1"/>
    <col min="1539" max="1539" width="40" style="1" customWidth="1"/>
    <col min="1540" max="1540" width="34.5703125" style="1" customWidth="1"/>
    <col min="1541" max="1541" width="11.42578125" style="1"/>
    <col min="1542" max="1542" width="12.42578125" style="1" customWidth="1"/>
    <col min="1543" max="1543" width="17.85546875" style="1" customWidth="1"/>
    <col min="1544" max="1544" width="18.42578125" style="1" customWidth="1"/>
    <col min="1545" max="1545" width="14.42578125" style="1" customWidth="1"/>
    <col min="1546" max="1792" width="11.42578125" style="1"/>
    <col min="1793" max="1793" width="10" style="1" customWidth="1"/>
    <col min="1794" max="1794" width="16.42578125" style="1" customWidth="1"/>
    <col min="1795" max="1795" width="40" style="1" customWidth="1"/>
    <col min="1796" max="1796" width="34.5703125" style="1" customWidth="1"/>
    <col min="1797" max="1797" width="11.42578125" style="1"/>
    <col min="1798" max="1798" width="12.42578125" style="1" customWidth="1"/>
    <col min="1799" max="1799" width="17.85546875" style="1" customWidth="1"/>
    <col min="1800" max="1800" width="18.42578125" style="1" customWidth="1"/>
    <col min="1801" max="1801" width="14.42578125" style="1" customWidth="1"/>
    <col min="1802" max="2048" width="11.42578125" style="1"/>
    <col min="2049" max="2049" width="10" style="1" customWidth="1"/>
    <col min="2050" max="2050" width="16.42578125" style="1" customWidth="1"/>
    <col min="2051" max="2051" width="40" style="1" customWidth="1"/>
    <col min="2052" max="2052" width="34.5703125" style="1" customWidth="1"/>
    <col min="2053" max="2053" width="11.42578125" style="1"/>
    <col min="2054" max="2054" width="12.42578125" style="1" customWidth="1"/>
    <col min="2055" max="2055" width="17.85546875" style="1" customWidth="1"/>
    <col min="2056" max="2056" width="18.42578125" style="1" customWidth="1"/>
    <col min="2057" max="2057" width="14.42578125" style="1" customWidth="1"/>
    <col min="2058" max="2304" width="11.42578125" style="1"/>
    <col min="2305" max="2305" width="10" style="1" customWidth="1"/>
    <col min="2306" max="2306" width="16.42578125" style="1" customWidth="1"/>
    <col min="2307" max="2307" width="40" style="1" customWidth="1"/>
    <col min="2308" max="2308" width="34.5703125" style="1" customWidth="1"/>
    <col min="2309" max="2309" width="11.42578125" style="1"/>
    <col min="2310" max="2310" width="12.42578125" style="1" customWidth="1"/>
    <col min="2311" max="2311" width="17.85546875" style="1" customWidth="1"/>
    <col min="2312" max="2312" width="18.42578125" style="1" customWidth="1"/>
    <col min="2313" max="2313" width="14.42578125" style="1" customWidth="1"/>
    <col min="2314" max="2560" width="11.42578125" style="1"/>
    <col min="2561" max="2561" width="10" style="1" customWidth="1"/>
    <col min="2562" max="2562" width="16.42578125" style="1" customWidth="1"/>
    <col min="2563" max="2563" width="40" style="1" customWidth="1"/>
    <col min="2564" max="2564" width="34.5703125" style="1" customWidth="1"/>
    <col min="2565" max="2565" width="11.42578125" style="1"/>
    <col min="2566" max="2566" width="12.42578125" style="1" customWidth="1"/>
    <col min="2567" max="2567" width="17.85546875" style="1" customWidth="1"/>
    <col min="2568" max="2568" width="18.42578125" style="1" customWidth="1"/>
    <col min="2569" max="2569" width="14.42578125" style="1" customWidth="1"/>
    <col min="2570" max="2816" width="11.42578125" style="1"/>
    <col min="2817" max="2817" width="10" style="1" customWidth="1"/>
    <col min="2818" max="2818" width="16.42578125" style="1" customWidth="1"/>
    <col min="2819" max="2819" width="40" style="1" customWidth="1"/>
    <col min="2820" max="2820" width="34.5703125" style="1" customWidth="1"/>
    <col min="2821" max="2821" width="11.42578125" style="1"/>
    <col min="2822" max="2822" width="12.42578125" style="1" customWidth="1"/>
    <col min="2823" max="2823" width="17.85546875" style="1" customWidth="1"/>
    <col min="2824" max="2824" width="18.42578125" style="1" customWidth="1"/>
    <col min="2825" max="2825" width="14.42578125" style="1" customWidth="1"/>
    <col min="2826" max="3072" width="11.42578125" style="1"/>
    <col min="3073" max="3073" width="10" style="1" customWidth="1"/>
    <col min="3074" max="3074" width="16.42578125" style="1" customWidth="1"/>
    <col min="3075" max="3075" width="40" style="1" customWidth="1"/>
    <col min="3076" max="3076" width="34.5703125" style="1" customWidth="1"/>
    <col min="3077" max="3077" width="11.42578125" style="1"/>
    <col min="3078" max="3078" width="12.42578125" style="1" customWidth="1"/>
    <col min="3079" max="3079" width="17.85546875" style="1" customWidth="1"/>
    <col min="3080" max="3080" width="18.42578125" style="1" customWidth="1"/>
    <col min="3081" max="3081" width="14.42578125" style="1" customWidth="1"/>
    <col min="3082" max="3328" width="11.42578125" style="1"/>
    <col min="3329" max="3329" width="10" style="1" customWidth="1"/>
    <col min="3330" max="3330" width="16.42578125" style="1" customWidth="1"/>
    <col min="3331" max="3331" width="40" style="1" customWidth="1"/>
    <col min="3332" max="3332" width="34.5703125" style="1" customWidth="1"/>
    <col min="3333" max="3333" width="11.42578125" style="1"/>
    <col min="3334" max="3334" width="12.42578125" style="1" customWidth="1"/>
    <col min="3335" max="3335" width="17.85546875" style="1" customWidth="1"/>
    <col min="3336" max="3336" width="18.42578125" style="1" customWidth="1"/>
    <col min="3337" max="3337" width="14.42578125" style="1" customWidth="1"/>
    <col min="3338" max="3584" width="11.42578125" style="1"/>
    <col min="3585" max="3585" width="10" style="1" customWidth="1"/>
    <col min="3586" max="3586" width="16.42578125" style="1" customWidth="1"/>
    <col min="3587" max="3587" width="40" style="1" customWidth="1"/>
    <col min="3588" max="3588" width="34.5703125" style="1" customWidth="1"/>
    <col min="3589" max="3589" width="11.42578125" style="1"/>
    <col min="3590" max="3590" width="12.42578125" style="1" customWidth="1"/>
    <col min="3591" max="3591" width="17.85546875" style="1" customWidth="1"/>
    <col min="3592" max="3592" width="18.42578125" style="1" customWidth="1"/>
    <col min="3593" max="3593" width="14.42578125" style="1" customWidth="1"/>
    <col min="3594" max="3840" width="11.42578125" style="1"/>
    <col min="3841" max="3841" width="10" style="1" customWidth="1"/>
    <col min="3842" max="3842" width="16.42578125" style="1" customWidth="1"/>
    <col min="3843" max="3843" width="40" style="1" customWidth="1"/>
    <col min="3844" max="3844" width="34.5703125" style="1" customWidth="1"/>
    <col min="3845" max="3845" width="11.42578125" style="1"/>
    <col min="3846" max="3846" width="12.42578125" style="1" customWidth="1"/>
    <col min="3847" max="3847" width="17.85546875" style="1" customWidth="1"/>
    <col min="3848" max="3848" width="18.42578125" style="1" customWidth="1"/>
    <col min="3849" max="3849" width="14.42578125" style="1" customWidth="1"/>
    <col min="3850" max="4096" width="11.42578125" style="1"/>
    <col min="4097" max="4097" width="10" style="1" customWidth="1"/>
    <col min="4098" max="4098" width="16.42578125" style="1" customWidth="1"/>
    <col min="4099" max="4099" width="40" style="1" customWidth="1"/>
    <col min="4100" max="4100" width="34.5703125" style="1" customWidth="1"/>
    <col min="4101" max="4101" width="11.42578125" style="1"/>
    <col min="4102" max="4102" width="12.42578125" style="1" customWidth="1"/>
    <col min="4103" max="4103" width="17.85546875" style="1" customWidth="1"/>
    <col min="4104" max="4104" width="18.42578125" style="1" customWidth="1"/>
    <col min="4105" max="4105" width="14.42578125" style="1" customWidth="1"/>
    <col min="4106" max="4352" width="11.42578125" style="1"/>
    <col min="4353" max="4353" width="10" style="1" customWidth="1"/>
    <col min="4354" max="4354" width="16.42578125" style="1" customWidth="1"/>
    <col min="4355" max="4355" width="40" style="1" customWidth="1"/>
    <col min="4356" max="4356" width="34.5703125" style="1" customWidth="1"/>
    <col min="4357" max="4357" width="11.42578125" style="1"/>
    <col min="4358" max="4358" width="12.42578125" style="1" customWidth="1"/>
    <col min="4359" max="4359" width="17.85546875" style="1" customWidth="1"/>
    <col min="4360" max="4360" width="18.42578125" style="1" customWidth="1"/>
    <col min="4361" max="4361" width="14.42578125" style="1" customWidth="1"/>
    <col min="4362" max="4608" width="11.42578125" style="1"/>
    <col min="4609" max="4609" width="10" style="1" customWidth="1"/>
    <col min="4610" max="4610" width="16.42578125" style="1" customWidth="1"/>
    <col min="4611" max="4611" width="40" style="1" customWidth="1"/>
    <col min="4612" max="4612" width="34.5703125" style="1" customWidth="1"/>
    <col min="4613" max="4613" width="11.42578125" style="1"/>
    <col min="4614" max="4614" width="12.42578125" style="1" customWidth="1"/>
    <col min="4615" max="4615" width="17.85546875" style="1" customWidth="1"/>
    <col min="4616" max="4616" width="18.42578125" style="1" customWidth="1"/>
    <col min="4617" max="4617" width="14.42578125" style="1" customWidth="1"/>
    <col min="4618" max="4864" width="11.42578125" style="1"/>
    <col min="4865" max="4865" width="10" style="1" customWidth="1"/>
    <col min="4866" max="4866" width="16.42578125" style="1" customWidth="1"/>
    <col min="4867" max="4867" width="40" style="1" customWidth="1"/>
    <col min="4868" max="4868" width="34.5703125" style="1" customWidth="1"/>
    <col min="4869" max="4869" width="11.42578125" style="1"/>
    <col min="4870" max="4870" width="12.42578125" style="1" customWidth="1"/>
    <col min="4871" max="4871" width="17.85546875" style="1" customWidth="1"/>
    <col min="4872" max="4872" width="18.42578125" style="1" customWidth="1"/>
    <col min="4873" max="4873" width="14.42578125" style="1" customWidth="1"/>
    <col min="4874" max="5120" width="11.42578125" style="1"/>
    <col min="5121" max="5121" width="10" style="1" customWidth="1"/>
    <col min="5122" max="5122" width="16.42578125" style="1" customWidth="1"/>
    <col min="5123" max="5123" width="40" style="1" customWidth="1"/>
    <col min="5124" max="5124" width="34.5703125" style="1" customWidth="1"/>
    <col min="5125" max="5125" width="11.42578125" style="1"/>
    <col min="5126" max="5126" width="12.42578125" style="1" customWidth="1"/>
    <col min="5127" max="5127" width="17.85546875" style="1" customWidth="1"/>
    <col min="5128" max="5128" width="18.42578125" style="1" customWidth="1"/>
    <col min="5129" max="5129" width="14.42578125" style="1" customWidth="1"/>
    <col min="5130" max="5376" width="11.42578125" style="1"/>
    <col min="5377" max="5377" width="10" style="1" customWidth="1"/>
    <col min="5378" max="5378" width="16.42578125" style="1" customWidth="1"/>
    <col min="5379" max="5379" width="40" style="1" customWidth="1"/>
    <col min="5380" max="5380" width="34.5703125" style="1" customWidth="1"/>
    <col min="5381" max="5381" width="11.42578125" style="1"/>
    <col min="5382" max="5382" width="12.42578125" style="1" customWidth="1"/>
    <col min="5383" max="5383" width="17.85546875" style="1" customWidth="1"/>
    <col min="5384" max="5384" width="18.42578125" style="1" customWidth="1"/>
    <col min="5385" max="5385" width="14.42578125" style="1" customWidth="1"/>
    <col min="5386" max="5632" width="11.42578125" style="1"/>
    <col min="5633" max="5633" width="10" style="1" customWidth="1"/>
    <col min="5634" max="5634" width="16.42578125" style="1" customWidth="1"/>
    <col min="5635" max="5635" width="40" style="1" customWidth="1"/>
    <col min="5636" max="5636" width="34.5703125" style="1" customWidth="1"/>
    <col min="5637" max="5637" width="11.42578125" style="1"/>
    <col min="5638" max="5638" width="12.42578125" style="1" customWidth="1"/>
    <col min="5639" max="5639" width="17.85546875" style="1" customWidth="1"/>
    <col min="5640" max="5640" width="18.42578125" style="1" customWidth="1"/>
    <col min="5641" max="5641" width="14.42578125" style="1" customWidth="1"/>
    <col min="5642" max="5888" width="11.42578125" style="1"/>
    <col min="5889" max="5889" width="10" style="1" customWidth="1"/>
    <col min="5890" max="5890" width="16.42578125" style="1" customWidth="1"/>
    <col min="5891" max="5891" width="40" style="1" customWidth="1"/>
    <col min="5892" max="5892" width="34.5703125" style="1" customWidth="1"/>
    <col min="5893" max="5893" width="11.42578125" style="1"/>
    <col min="5894" max="5894" width="12.42578125" style="1" customWidth="1"/>
    <col min="5895" max="5895" width="17.85546875" style="1" customWidth="1"/>
    <col min="5896" max="5896" width="18.42578125" style="1" customWidth="1"/>
    <col min="5897" max="5897" width="14.42578125" style="1" customWidth="1"/>
    <col min="5898" max="6144" width="11.42578125" style="1"/>
    <col min="6145" max="6145" width="10" style="1" customWidth="1"/>
    <col min="6146" max="6146" width="16.42578125" style="1" customWidth="1"/>
    <col min="6147" max="6147" width="40" style="1" customWidth="1"/>
    <col min="6148" max="6148" width="34.5703125" style="1" customWidth="1"/>
    <col min="6149" max="6149" width="11.42578125" style="1"/>
    <col min="6150" max="6150" width="12.42578125" style="1" customWidth="1"/>
    <col min="6151" max="6151" width="17.85546875" style="1" customWidth="1"/>
    <col min="6152" max="6152" width="18.42578125" style="1" customWidth="1"/>
    <col min="6153" max="6153" width="14.42578125" style="1" customWidth="1"/>
    <col min="6154" max="6400" width="11.42578125" style="1"/>
    <col min="6401" max="6401" width="10" style="1" customWidth="1"/>
    <col min="6402" max="6402" width="16.42578125" style="1" customWidth="1"/>
    <col min="6403" max="6403" width="40" style="1" customWidth="1"/>
    <col min="6404" max="6404" width="34.5703125" style="1" customWidth="1"/>
    <col min="6405" max="6405" width="11.42578125" style="1"/>
    <col min="6406" max="6406" width="12.42578125" style="1" customWidth="1"/>
    <col min="6407" max="6407" width="17.85546875" style="1" customWidth="1"/>
    <col min="6408" max="6408" width="18.42578125" style="1" customWidth="1"/>
    <col min="6409" max="6409" width="14.42578125" style="1" customWidth="1"/>
    <col min="6410" max="6656" width="11.42578125" style="1"/>
    <col min="6657" max="6657" width="10" style="1" customWidth="1"/>
    <col min="6658" max="6658" width="16.42578125" style="1" customWidth="1"/>
    <col min="6659" max="6659" width="40" style="1" customWidth="1"/>
    <col min="6660" max="6660" width="34.5703125" style="1" customWidth="1"/>
    <col min="6661" max="6661" width="11.42578125" style="1"/>
    <col min="6662" max="6662" width="12.42578125" style="1" customWidth="1"/>
    <col min="6663" max="6663" width="17.85546875" style="1" customWidth="1"/>
    <col min="6664" max="6664" width="18.42578125" style="1" customWidth="1"/>
    <col min="6665" max="6665" width="14.42578125" style="1" customWidth="1"/>
    <col min="6666" max="6912" width="11.42578125" style="1"/>
    <col min="6913" max="6913" width="10" style="1" customWidth="1"/>
    <col min="6914" max="6914" width="16.42578125" style="1" customWidth="1"/>
    <col min="6915" max="6915" width="40" style="1" customWidth="1"/>
    <col min="6916" max="6916" width="34.5703125" style="1" customWidth="1"/>
    <col min="6917" max="6917" width="11.42578125" style="1"/>
    <col min="6918" max="6918" width="12.42578125" style="1" customWidth="1"/>
    <col min="6919" max="6919" width="17.85546875" style="1" customWidth="1"/>
    <col min="6920" max="6920" width="18.42578125" style="1" customWidth="1"/>
    <col min="6921" max="6921" width="14.42578125" style="1" customWidth="1"/>
    <col min="6922" max="7168" width="11.42578125" style="1"/>
    <col min="7169" max="7169" width="10" style="1" customWidth="1"/>
    <col min="7170" max="7170" width="16.42578125" style="1" customWidth="1"/>
    <col min="7171" max="7171" width="40" style="1" customWidth="1"/>
    <col min="7172" max="7172" width="34.5703125" style="1" customWidth="1"/>
    <col min="7173" max="7173" width="11.42578125" style="1"/>
    <col min="7174" max="7174" width="12.42578125" style="1" customWidth="1"/>
    <col min="7175" max="7175" width="17.85546875" style="1" customWidth="1"/>
    <col min="7176" max="7176" width="18.42578125" style="1" customWidth="1"/>
    <col min="7177" max="7177" width="14.42578125" style="1" customWidth="1"/>
    <col min="7178" max="7424" width="11.42578125" style="1"/>
    <col min="7425" max="7425" width="10" style="1" customWidth="1"/>
    <col min="7426" max="7426" width="16.42578125" style="1" customWidth="1"/>
    <col min="7427" max="7427" width="40" style="1" customWidth="1"/>
    <col min="7428" max="7428" width="34.5703125" style="1" customWidth="1"/>
    <col min="7429" max="7429" width="11.42578125" style="1"/>
    <col min="7430" max="7430" width="12.42578125" style="1" customWidth="1"/>
    <col min="7431" max="7431" width="17.85546875" style="1" customWidth="1"/>
    <col min="7432" max="7432" width="18.42578125" style="1" customWidth="1"/>
    <col min="7433" max="7433" width="14.42578125" style="1" customWidth="1"/>
    <col min="7434" max="7680" width="11.42578125" style="1"/>
    <col min="7681" max="7681" width="10" style="1" customWidth="1"/>
    <col min="7682" max="7682" width="16.42578125" style="1" customWidth="1"/>
    <col min="7683" max="7683" width="40" style="1" customWidth="1"/>
    <col min="7684" max="7684" width="34.5703125" style="1" customWidth="1"/>
    <col min="7685" max="7685" width="11.42578125" style="1"/>
    <col min="7686" max="7686" width="12.42578125" style="1" customWidth="1"/>
    <col min="7687" max="7687" width="17.85546875" style="1" customWidth="1"/>
    <col min="7688" max="7688" width="18.42578125" style="1" customWidth="1"/>
    <col min="7689" max="7689" width="14.42578125" style="1" customWidth="1"/>
    <col min="7690" max="7936" width="11.42578125" style="1"/>
    <col min="7937" max="7937" width="10" style="1" customWidth="1"/>
    <col min="7938" max="7938" width="16.42578125" style="1" customWidth="1"/>
    <col min="7939" max="7939" width="40" style="1" customWidth="1"/>
    <col min="7940" max="7940" width="34.5703125" style="1" customWidth="1"/>
    <col min="7941" max="7941" width="11.42578125" style="1"/>
    <col min="7942" max="7942" width="12.42578125" style="1" customWidth="1"/>
    <col min="7943" max="7943" width="17.85546875" style="1" customWidth="1"/>
    <col min="7944" max="7944" width="18.42578125" style="1" customWidth="1"/>
    <col min="7945" max="7945" width="14.42578125" style="1" customWidth="1"/>
    <col min="7946" max="8192" width="11.42578125" style="1"/>
    <col min="8193" max="8193" width="10" style="1" customWidth="1"/>
    <col min="8194" max="8194" width="16.42578125" style="1" customWidth="1"/>
    <col min="8195" max="8195" width="40" style="1" customWidth="1"/>
    <col min="8196" max="8196" width="34.5703125" style="1" customWidth="1"/>
    <col min="8197" max="8197" width="11.42578125" style="1"/>
    <col min="8198" max="8198" width="12.42578125" style="1" customWidth="1"/>
    <col min="8199" max="8199" width="17.85546875" style="1" customWidth="1"/>
    <col min="8200" max="8200" width="18.42578125" style="1" customWidth="1"/>
    <col min="8201" max="8201" width="14.42578125" style="1" customWidth="1"/>
    <col min="8202" max="8448" width="11.42578125" style="1"/>
    <col min="8449" max="8449" width="10" style="1" customWidth="1"/>
    <col min="8450" max="8450" width="16.42578125" style="1" customWidth="1"/>
    <col min="8451" max="8451" width="40" style="1" customWidth="1"/>
    <col min="8452" max="8452" width="34.5703125" style="1" customWidth="1"/>
    <col min="8453" max="8453" width="11.42578125" style="1"/>
    <col min="8454" max="8454" width="12.42578125" style="1" customWidth="1"/>
    <col min="8455" max="8455" width="17.85546875" style="1" customWidth="1"/>
    <col min="8456" max="8456" width="18.42578125" style="1" customWidth="1"/>
    <col min="8457" max="8457" width="14.42578125" style="1" customWidth="1"/>
    <col min="8458" max="8704" width="11.42578125" style="1"/>
    <col min="8705" max="8705" width="10" style="1" customWidth="1"/>
    <col min="8706" max="8706" width="16.42578125" style="1" customWidth="1"/>
    <col min="8707" max="8707" width="40" style="1" customWidth="1"/>
    <col min="8708" max="8708" width="34.5703125" style="1" customWidth="1"/>
    <col min="8709" max="8709" width="11.42578125" style="1"/>
    <col min="8710" max="8710" width="12.42578125" style="1" customWidth="1"/>
    <col min="8711" max="8711" width="17.85546875" style="1" customWidth="1"/>
    <col min="8712" max="8712" width="18.42578125" style="1" customWidth="1"/>
    <col min="8713" max="8713" width="14.42578125" style="1" customWidth="1"/>
    <col min="8714" max="8960" width="11.42578125" style="1"/>
    <col min="8961" max="8961" width="10" style="1" customWidth="1"/>
    <col min="8962" max="8962" width="16.42578125" style="1" customWidth="1"/>
    <col min="8963" max="8963" width="40" style="1" customWidth="1"/>
    <col min="8964" max="8964" width="34.5703125" style="1" customWidth="1"/>
    <col min="8965" max="8965" width="11.42578125" style="1"/>
    <col min="8966" max="8966" width="12.42578125" style="1" customWidth="1"/>
    <col min="8967" max="8967" width="17.85546875" style="1" customWidth="1"/>
    <col min="8968" max="8968" width="18.42578125" style="1" customWidth="1"/>
    <col min="8969" max="8969" width="14.42578125" style="1" customWidth="1"/>
    <col min="8970" max="9216" width="11.42578125" style="1"/>
    <col min="9217" max="9217" width="10" style="1" customWidth="1"/>
    <col min="9218" max="9218" width="16.42578125" style="1" customWidth="1"/>
    <col min="9219" max="9219" width="40" style="1" customWidth="1"/>
    <col min="9220" max="9220" width="34.5703125" style="1" customWidth="1"/>
    <col min="9221" max="9221" width="11.42578125" style="1"/>
    <col min="9222" max="9222" width="12.42578125" style="1" customWidth="1"/>
    <col min="9223" max="9223" width="17.85546875" style="1" customWidth="1"/>
    <col min="9224" max="9224" width="18.42578125" style="1" customWidth="1"/>
    <col min="9225" max="9225" width="14.42578125" style="1" customWidth="1"/>
    <col min="9226" max="9472" width="11.42578125" style="1"/>
    <col min="9473" max="9473" width="10" style="1" customWidth="1"/>
    <col min="9474" max="9474" width="16.42578125" style="1" customWidth="1"/>
    <col min="9475" max="9475" width="40" style="1" customWidth="1"/>
    <col min="9476" max="9476" width="34.5703125" style="1" customWidth="1"/>
    <col min="9477" max="9477" width="11.42578125" style="1"/>
    <col min="9478" max="9478" width="12.42578125" style="1" customWidth="1"/>
    <col min="9479" max="9479" width="17.85546875" style="1" customWidth="1"/>
    <col min="9480" max="9480" width="18.42578125" style="1" customWidth="1"/>
    <col min="9481" max="9481" width="14.42578125" style="1" customWidth="1"/>
    <col min="9482" max="9728" width="11.42578125" style="1"/>
    <col min="9729" max="9729" width="10" style="1" customWidth="1"/>
    <col min="9730" max="9730" width="16.42578125" style="1" customWidth="1"/>
    <col min="9731" max="9731" width="40" style="1" customWidth="1"/>
    <col min="9732" max="9732" width="34.5703125" style="1" customWidth="1"/>
    <col min="9733" max="9733" width="11.42578125" style="1"/>
    <col min="9734" max="9734" width="12.42578125" style="1" customWidth="1"/>
    <col min="9735" max="9735" width="17.85546875" style="1" customWidth="1"/>
    <col min="9736" max="9736" width="18.42578125" style="1" customWidth="1"/>
    <col min="9737" max="9737" width="14.42578125" style="1" customWidth="1"/>
    <col min="9738" max="9984" width="11.42578125" style="1"/>
    <col min="9985" max="9985" width="10" style="1" customWidth="1"/>
    <col min="9986" max="9986" width="16.42578125" style="1" customWidth="1"/>
    <col min="9987" max="9987" width="40" style="1" customWidth="1"/>
    <col min="9988" max="9988" width="34.5703125" style="1" customWidth="1"/>
    <col min="9989" max="9989" width="11.42578125" style="1"/>
    <col min="9990" max="9990" width="12.42578125" style="1" customWidth="1"/>
    <col min="9991" max="9991" width="17.85546875" style="1" customWidth="1"/>
    <col min="9992" max="9992" width="18.42578125" style="1" customWidth="1"/>
    <col min="9993" max="9993" width="14.42578125" style="1" customWidth="1"/>
    <col min="9994" max="10240" width="11.42578125" style="1"/>
    <col min="10241" max="10241" width="10" style="1" customWidth="1"/>
    <col min="10242" max="10242" width="16.42578125" style="1" customWidth="1"/>
    <col min="10243" max="10243" width="40" style="1" customWidth="1"/>
    <col min="10244" max="10244" width="34.5703125" style="1" customWidth="1"/>
    <col min="10245" max="10245" width="11.42578125" style="1"/>
    <col min="10246" max="10246" width="12.42578125" style="1" customWidth="1"/>
    <col min="10247" max="10247" width="17.85546875" style="1" customWidth="1"/>
    <col min="10248" max="10248" width="18.42578125" style="1" customWidth="1"/>
    <col min="10249" max="10249" width="14.42578125" style="1" customWidth="1"/>
    <col min="10250" max="10496" width="11.42578125" style="1"/>
    <col min="10497" max="10497" width="10" style="1" customWidth="1"/>
    <col min="10498" max="10498" width="16.42578125" style="1" customWidth="1"/>
    <col min="10499" max="10499" width="40" style="1" customWidth="1"/>
    <col min="10500" max="10500" width="34.5703125" style="1" customWidth="1"/>
    <col min="10501" max="10501" width="11.42578125" style="1"/>
    <col min="10502" max="10502" width="12.42578125" style="1" customWidth="1"/>
    <col min="10503" max="10503" width="17.85546875" style="1" customWidth="1"/>
    <col min="10504" max="10504" width="18.42578125" style="1" customWidth="1"/>
    <col min="10505" max="10505" width="14.42578125" style="1" customWidth="1"/>
    <col min="10506" max="10752" width="11.42578125" style="1"/>
    <col min="10753" max="10753" width="10" style="1" customWidth="1"/>
    <col min="10754" max="10754" width="16.42578125" style="1" customWidth="1"/>
    <col min="10755" max="10755" width="40" style="1" customWidth="1"/>
    <col min="10756" max="10756" width="34.5703125" style="1" customWidth="1"/>
    <col min="10757" max="10757" width="11.42578125" style="1"/>
    <col min="10758" max="10758" width="12.42578125" style="1" customWidth="1"/>
    <col min="10759" max="10759" width="17.85546875" style="1" customWidth="1"/>
    <col min="10760" max="10760" width="18.42578125" style="1" customWidth="1"/>
    <col min="10761" max="10761" width="14.42578125" style="1" customWidth="1"/>
    <col min="10762" max="11008" width="11.42578125" style="1"/>
    <col min="11009" max="11009" width="10" style="1" customWidth="1"/>
    <col min="11010" max="11010" width="16.42578125" style="1" customWidth="1"/>
    <col min="11011" max="11011" width="40" style="1" customWidth="1"/>
    <col min="11012" max="11012" width="34.5703125" style="1" customWidth="1"/>
    <col min="11013" max="11013" width="11.42578125" style="1"/>
    <col min="11014" max="11014" width="12.42578125" style="1" customWidth="1"/>
    <col min="11015" max="11015" width="17.85546875" style="1" customWidth="1"/>
    <col min="11016" max="11016" width="18.42578125" style="1" customWidth="1"/>
    <col min="11017" max="11017" width="14.42578125" style="1" customWidth="1"/>
    <col min="11018" max="11264" width="11.42578125" style="1"/>
    <col min="11265" max="11265" width="10" style="1" customWidth="1"/>
    <col min="11266" max="11266" width="16.42578125" style="1" customWidth="1"/>
    <col min="11267" max="11267" width="40" style="1" customWidth="1"/>
    <col min="11268" max="11268" width="34.5703125" style="1" customWidth="1"/>
    <col min="11269" max="11269" width="11.42578125" style="1"/>
    <col min="11270" max="11270" width="12.42578125" style="1" customWidth="1"/>
    <col min="11271" max="11271" width="17.85546875" style="1" customWidth="1"/>
    <col min="11272" max="11272" width="18.42578125" style="1" customWidth="1"/>
    <col min="11273" max="11273" width="14.42578125" style="1" customWidth="1"/>
    <col min="11274" max="11520" width="11.42578125" style="1"/>
    <col min="11521" max="11521" width="10" style="1" customWidth="1"/>
    <col min="11522" max="11522" width="16.42578125" style="1" customWidth="1"/>
    <col min="11523" max="11523" width="40" style="1" customWidth="1"/>
    <col min="11524" max="11524" width="34.5703125" style="1" customWidth="1"/>
    <col min="11525" max="11525" width="11.42578125" style="1"/>
    <col min="11526" max="11526" width="12.42578125" style="1" customWidth="1"/>
    <col min="11527" max="11527" width="17.85546875" style="1" customWidth="1"/>
    <col min="11528" max="11528" width="18.42578125" style="1" customWidth="1"/>
    <col min="11529" max="11529" width="14.42578125" style="1" customWidth="1"/>
    <col min="11530" max="11776" width="11.42578125" style="1"/>
    <col min="11777" max="11777" width="10" style="1" customWidth="1"/>
    <col min="11778" max="11778" width="16.42578125" style="1" customWidth="1"/>
    <col min="11779" max="11779" width="40" style="1" customWidth="1"/>
    <col min="11780" max="11780" width="34.5703125" style="1" customWidth="1"/>
    <col min="11781" max="11781" width="11.42578125" style="1"/>
    <col min="11782" max="11782" width="12.42578125" style="1" customWidth="1"/>
    <col min="11783" max="11783" width="17.85546875" style="1" customWidth="1"/>
    <col min="11784" max="11784" width="18.42578125" style="1" customWidth="1"/>
    <col min="11785" max="11785" width="14.42578125" style="1" customWidth="1"/>
    <col min="11786" max="12032" width="11.42578125" style="1"/>
    <col min="12033" max="12033" width="10" style="1" customWidth="1"/>
    <col min="12034" max="12034" width="16.42578125" style="1" customWidth="1"/>
    <col min="12035" max="12035" width="40" style="1" customWidth="1"/>
    <col min="12036" max="12036" width="34.5703125" style="1" customWidth="1"/>
    <col min="12037" max="12037" width="11.42578125" style="1"/>
    <col min="12038" max="12038" width="12.42578125" style="1" customWidth="1"/>
    <col min="12039" max="12039" width="17.85546875" style="1" customWidth="1"/>
    <col min="12040" max="12040" width="18.42578125" style="1" customWidth="1"/>
    <col min="12041" max="12041" width="14.42578125" style="1" customWidth="1"/>
    <col min="12042" max="12288" width="11.42578125" style="1"/>
    <col min="12289" max="12289" width="10" style="1" customWidth="1"/>
    <col min="12290" max="12290" width="16.42578125" style="1" customWidth="1"/>
    <col min="12291" max="12291" width="40" style="1" customWidth="1"/>
    <col min="12292" max="12292" width="34.5703125" style="1" customWidth="1"/>
    <col min="12293" max="12293" width="11.42578125" style="1"/>
    <col min="12294" max="12294" width="12.42578125" style="1" customWidth="1"/>
    <col min="12295" max="12295" width="17.85546875" style="1" customWidth="1"/>
    <col min="12296" max="12296" width="18.42578125" style="1" customWidth="1"/>
    <col min="12297" max="12297" width="14.42578125" style="1" customWidth="1"/>
    <col min="12298" max="12544" width="11.42578125" style="1"/>
    <col min="12545" max="12545" width="10" style="1" customWidth="1"/>
    <col min="12546" max="12546" width="16.42578125" style="1" customWidth="1"/>
    <col min="12547" max="12547" width="40" style="1" customWidth="1"/>
    <col min="12548" max="12548" width="34.5703125" style="1" customWidth="1"/>
    <col min="12549" max="12549" width="11.42578125" style="1"/>
    <col min="12550" max="12550" width="12.42578125" style="1" customWidth="1"/>
    <col min="12551" max="12551" width="17.85546875" style="1" customWidth="1"/>
    <col min="12552" max="12552" width="18.42578125" style="1" customWidth="1"/>
    <col min="12553" max="12553" width="14.42578125" style="1" customWidth="1"/>
    <col min="12554" max="12800" width="11.42578125" style="1"/>
    <col min="12801" max="12801" width="10" style="1" customWidth="1"/>
    <col min="12802" max="12802" width="16.42578125" style="1" customWidth="1"/>
    <col min="12803" max="12803" width="40" style="1" customWidth="1"/>
    <col min="12804" max="12804" width="34.5703125" style="1" customWidth="1"/>
    <col min="12805" max="12805" width="11.42578125" style="1"/>
    <col min="12806" max="12806" width="12.42578125" style="1" customWidth="1"/>
    <col min="12807" max="12807" width="17.85546875" style="1" customWidth="1"/>
    <col min="12808" max="12808" width="18.42578125" style="1" customWidth="1"/>
    <col min="12809" max="12809" width="14.42578125" style="1" customWidth="1"/>
    <col min="12810" max="13056" width="11.42578125" style="1"/>
    <col min="13057" max="13057" width="10" style="1" customWidth="1"/>
    <col min="13058" max="13058" width="16.42578125" style="1" customWidth="1"/>
    <col min="13059" max="13059" width="40" style="1" customWidth="1"/>
    <col min="13060" max="13060" width="34.5703125" style="1" customWidth="1"/>
    <col min="13061" max="13061" width="11.42578125" style="1"/>
    <col min="13062" max="13062" width="12.42578125" style="1" customWidth="1"/>
    <col min="13063" max="13063" width="17.85546875" style="1" customWidth="1"/>
    <col min="13064" max="13064" width="18.42578125" style="1" customWidth="1"/>
    <col min="13065" max="13065" width="14.42578125" style="1" customWidth="1"/>
    <col min="13066" max="13312" width="11.42578125" style="1"/>
    <col min="13313" max="13313" width="10" style="1" customWidth="1"/>
    <col min="13314" max="13314" width="16.42578125" style="1" customWidth="1"/>
    <col min="13315" max="13315" width="40" style="1" customWidth="1"/>
    <col min="13316" max="13316" width="34.5703125" style="1" customWidth="1"/>
    <col min="13317" max="13317" width="11.42578125" style="1"/>
    <col min="13318" max="13318" width="12.42578125" style="1" customWidth="1"/>
    <col min="13319" max="13319" width="17.85546875" style="1" customWidth="1"/>
    <col min="13320" max="13320" width="18.42578125" style="1" customWidth="1"/>
    <col min="13321" max="13321" width="14.42578125" style="1" customWidth="1"/>
    <col min="13322" max="13568" width="11.42578125" style="1"/>
    <col min="13569" max="13569" width="10" style="1" customWidth="1"/>
    <col min="13570" max="13570" width="16.42578125" style="1" customWidth="1"/>
    <col min="13571" max="13571" width="40" style="1" customWidth="1"/>
    <col min="13572" max="13572" width="34.5703125" style="1" customWidth="1"/>
    <col min="13573" max="13573" width="11.42578125" style="1"/>
    <col min="13574" max="13574" width="12.42578125" style="1" customWidth="1"/>
    <col min="13575" max="13575" width="17.85546875" style="1" customWidth="1"/>
    <col min="13576" max="13576" width="18.42578125" style="1" customWidth="1"/>
    <col min="13577" max="13577" width="14.42578125" style="1" customWidth="1"/>
    <col min="13578" max="13824" width="11.42578125" style="1"/>
    <col min="13825" max="13825" width="10" style="1" customWidth="1"/>
    <col min="13826" max="13826" width="16.42578125" style="1" customWidth="1"/>
    <col min="13827" max="13827" width="40" style="1" customWidth="1"/>
    <col min="13828" max="13828" width="34.5703125" style="1" customWidth="1"/>
    <col min="13829" max="13829" width="11.42578125" style="1"/>
    <col min="13830" max="13830" width="12.42578125" style="1" customWidth="1"/>
    <col min="13831" max="13831" width="17.85546875" style="1" customWidth="1"/>
    <col min="13832" max="13832" width="18.42578125" style="1" customWidth="1"/>
    <col min="13833" max="13833" width="14.42578125" style="1" customWidth="1"/>
    <col min="13834" max="14080" width="11.42578125" style="1"/>
    <col min="14081" max="14081" width="10" style="1" customWidth="1"/>
    <col min="14082" max="14082" width="16.42578125" style="1" customWidth="1"/>
    <col min="14083" max="14083" width="40" style="1" customWidth="1"/>
    <col min="14084" max="14084" width="34.5703125" style="1" customWidth="1"/>
    <col min="14085" max="14085" width="11.42578125" style="1"/>
    <col min="14086" max="14086" width="12.42578125" style="1" customWidth="1"/>
    <col min="14087" max="14087" width="17.85546875" style="1" customWidth="1"/>
    <col min="14088" max="14088" width="18.42578125" style="1" customWidth="1"/>
    <col min="14089" max="14089" width="14.42578125" style="1" customWidth="1"/>
    <col min="14090" max="14336" width="11.42578125" style="1"/>
    <col min="14337" max="14337" width="10" style="1" customWidth="1"/>
    <col min="14338" max="14338" width="16.42578125" style="1" customWidth="1"/>
    <col min="14339" max="14339" width="40" style="1" customWidth="1"/>
    <col min="14340" max="14340" width="34.5703125" style="1" customWidth="1"/>
    <col min="14341" max="14341" width="11.42578125" style="1"/>
    <col min="14342" max="14342" width="12.42578125" style="1" customWidth="1"/>
    <col min="14343" max="14343" width="17.85546875" style="1" customWidth="1"/>
    <col min="14344" max="14344" width="18.42578125" style="1" customWidth="1"/>
    <col min="14345" max="14345" width="14.42578125" style="1" customWidth="1"/>
    <col min="14346" max="14592" width="11.42578125" style="1"/>
    <col min="14593" max="14593" width="10" style="1" customWidth="1"/>
    <col min="14594" max="14594" width="16.42578125" style="1" customWidth="1"/>
    <col min="14595" max="14595" width="40" style="1" customWidth="1"/>
    <col min="14596" max="14596" width="34.5703125" style="1" customWidth="1"/>
    <col min="14597" max="14597" width="11.42578125" style="1"/>
    <col min="14598" max="14598" width="12.42578125" style="1" customWidth="1"/>
    <col min="14599" max="14599" width="17.85546875" style="1" customWidth="1"/>
    <col min="14600" max="14600" width="18.42578125" style="1" customWidth="1"/>
    <col min="14601" max="14601" width="14.42578125" style="1" customWidth="1"/>
    <col min="14602" max="14848" width="11.42578125" style="1"/>
    <col min="14849" max="14849" width="10" style="1" customWidth="1"/>
    <col min="14850" max="14850" width="16.42578125" style="1" customWidth="1"/>
    <col min="14851" max="14851" width="40" style="1" customWidth="1"/>
    <col min="14852" max="14852" width="34.5703125" style="1" customWidth="1"/>
    <col min="14853" max="14853" width="11.42578125" style="1"/>
    <col min="14854" max="14854" width="12.42578125" style="1" customWidth="1"/>
    <col min="14855" max="14855" width="17.85546875" style="1" customWidth="1"/>
    <col min="14856" max="14856" width="18.42578125" style="1" customWidth="1"/>
    <col min="14857" max="14857" width="14.42578125" style="1" customWidth="1"/>
    <col min="14858" max="15104" width="11.42578125" style="1"/>
    <col min="15105" max="15105" width="10" style="1" customWidth="1"/>
    <col min="15106" max="15106" width="16.42578125" style="1" customWidth="1"/>
    <col min="15107" max="15107" width="40" style="1" customWidth="1"/>
    <col min="15108" max="15108" width="34.5703125" style="1" customWidth="1"/>
    <col min="15109" max="15109" width="11.42578125" style="1"/>
    <col min="15110" max="15110" width="12.42578125" style="1" customWidth="1"/>
    <col min="15111" max="15111" width="17.85546875" style="1" customWidth="1"/>
    <col min="15112" max="15112" width="18.42578125" style="1" customWidth="1"/>
    <col min="15113" max="15113" width="14.42578125" style="1" customWidth="1"/>
    <col min="15114" max="15360" width="11.42578125" style="1"/>
    <col min="15361" max="15361" width="10" style="1" customWidth="1"/>
    <col min="15362" max="15362" width="16.42578125" style="1" customWidth="1"/>
    <col min="15363" max="15363" width="40" style="1" customWidth="1"/>
    <col min="15364" max="15364" width="34.5703125" style="1" customWidth="1"/>
    <col min="15365" max="15365" width="11.42578125" style="1"/>
    <col min="15366" max="15366" width="12.42578125" style="1" customWidth="1"/>
    <col min="15367" max="15367" width="17.85546875" style="1" customWidth="1"/>
    <col min="15368" max="15368" width="18.42578125" style="1" customWidth="1"/>
    <col min="15369" max="15369" width="14.42578125" style="1" customWidth="1"/>
    <col min="15370" max="15616" width="11.42578125" style="1"/>
    <col min="15617" max="15617" width="10" style="1" customWidth="1"/>
    <col min="15618" max="15618" width="16.42578125" style="1" customWidth="1"/>
    <col min="15619" max="15619" width="40" style="1" customWidth="1"/>
    <col min="15620" max="15620" width="34.5703125" style="1" customWidth="1"/>
    <col min="15621" max="15621" width="11.42578125" style="1"/>
    <col min="15622" max="15622" width="12.42578125" style="1" customWidth="1"/>
    <col min="15623" max="15623" width="17.85546875" style="1" customWidth="1"/>
    <col min="15624" max="15624" width="18.42578125" style="1" customWidth="1"/>
    <col min="15625" max="15625" width="14.42578125" style="1" customWidth="1"/>
    <col min="15626" max="15872" width="11.42578125" style="1"/>
    <col min="15873" max="15873" width="10" style="1" customWidth="1"/>
    <col min="15874" max="15874" width="16.42578125" style="1" customWidth="1"/>
    <col min="15875" max="15875" width="40" style="1" customWidth="1"/>
    <col min="15876" max="15876" width="34.5703125" style="1" customWidth="1"/>
    <col min="15877" max="15877" width="11.42578125" style="1"/>
    <col min="15878" max="15878" width="12.42578125" style="1" customWidth="1"/>
    <col min="15879" max="15879" width="17.85546875" style="1" customWidth="1"/>
    <col min="15880" max="15880" width="18.42578125" style="1" customWidth="1"/>
    <col min="15881" max="15881" width="14.42578125" style="1" customWidth="1"/>
    <col min="15882" max="16128" width="11.42578125" style="1"/>
    <col min="16129" max="16129" width="10" style="1" customWidth="1"/>
    <col min="16130" max="16130" width="16.42578125" style="1" customWidth="1"/>
    <col min="16131" max="16131" width="40" style="1" customWidth="1"/>
    <col min="16132" max="16132" width="34.5703125" style="1" customWidth="1"/>
    <col min="16133" max="16133" width="11.42578125" style="1"/>
    <col min="16134" max="16134" width="12.42578125" style="1" customWidth="1"/>
    <col min="16135" max="16135" width="17.85546875" style="1" customWidth="1"/>
    <col min="16136" max="16136" width="18.42578125" style="1" customWidth="1"/>
    <col min="16137" max="16137" width="14.42578125" style="1" customWidth="1"/>
    <col min="16138" max="16384" width="11.42578125" style="1"/>
  </cols>
  <sheetData>
    <row r="1" spans="1:9" ht="37.9" customHeight="1" x14ac:dyDescent="0.25">
      <c r="A1" s="717" t="s">
        <v>401</v>
      </c>
      <c r="B1" s="717"/>
      <c r="C1" s="717"/>
      <c r="D1" s="717"/>
      <c r="E1" s="717"/>
      <c r="F1" s="717"/>
      <c r="G1" s="717"/>
      <c r="H1" s="717"/>
      <c r="I1" s="717"/>
    </row>
    <row r="2" spans="1:9" ht="33.6" customHeight="1" x14ac:dyDescent="0.25">
      <c r="A2" s="717" t="s">
        <v>71</v>
      </c>
      <c r="B2" s="717"/>
      <c r="C2" s="717"/>
      <c r="D2" s="717"/>
      <c r="E2" s="717"/>
      <c r="F2" s="717"/>
      <c r="G2" s="717"/>
      <c r="H2" s="717"/>
      <c r="I2" s="717"/>
    </row>
    <row r="3" spans="1:9" ht="12" customHeight="1" thickBot="1" x14ac:dyDescent="0.3">
      <c r="A3" s="280"/>
      <c r="B3" s="280"/>
      <c r="C3" s="280"/>
      <c r="D3" s="280"/>
      <c r="E3" s="280"/>
      <c r="F3" s="280"/>
      <c r="G3" s="280"/>
      <c r="H3" s="280"/>
      <c r="I3" s="280"/>
    </row>
    <row r="4" spans="1:9" ht="22.5" customHeight="1" x14ac:dyDescent="0.25">
      <c r="A4" s="718" t="s">
        <v>91</v>
      </c>
      <c r="B4" s="719"/>
      <c r="C4" s="719"/>
      <c r="D4" s="719"/>
      <c r="E4" s="489"/>
      <c r="F4" s="720" t="s">
        <v>400</v>
      </c>
      <c r="G4" s="720"/>
      <c r="H4" s="720"/>
      <c r="I4" s="721"/>
    </row>
    <row r="5" spans="1:9" ht="22.5" customHeight="1" x14ac:dyDescent="0.3">
      <c r="A5" s="722" t="s">
        <v>411</v>
      </c>
      <c r="B5" s="723"/>
      <c r="C5" s="723"/>
      <c r="D5" s="723"/>
      <c r="E5" s="723"/>
      <c r="F5" s="723"/>
      <c r="G5" s="723"/>
      <c r="H5" s="723"/>
      <c r="I5" s="724"/>
    </row>
    <row r="6" spans="1:9" ht="30.75" customHeight="1" x14ac:dyDescent="0.25">
      <c r="A6" s="725" t="s">
        <v>72</v>
      </c>
      <c r="B6" s="727" t="s">
        <v>73</v>
      </c>
      <c r="C6" s="729" t="s">
        <v>74</v>
      </c>
      <c r="D6" s="731" t="s">
        <v>75</v>
      </c>
      <c r="E6" s="731"/>
      <c r="F6" s="731"/>
      <c r="G6" s="731"/>
      <c r="H6" s="732" t="s">
        <v>76</v>
      </c>
      <c r="I6" s="733"/>
    </row>
    <row r="7" spans="1:9" ht="21" customHeight="1" x14ac:dyDescent="0.25">
      <c r="A7" s="726"/>
      <c r="B7" s="728"/>
      <c r="C7" s="730"/>
      <c r="D7" s="487" t="s">
        <v>287</v>
      </c>
      <c r="E7" s="487" t="s">
        <v>257</v>
      </c>
      <c r="F7" s="488" t="s">
        <v>288</v>
      </c>
      <c r="G7" s="487" t="s">
        <v>77</v>
      </c>
      <c r="H7" s="487" t="s">
        <v>212</v>
      </c>
      <c r="I7" s="490" t="s">
        <v>257</v>
      </c>
    </row>
    <row r="8" spans="1:9" s="203" customFormat="1" ht="35.25" customHeight="1" x14ac:dyDescent="0.25">
      <c r="A8" s="491" t="s">
        <v>79</v>
      </c>
      <c r="B8" s="199" t="s">
        <v>66</v>
      </c>
      <c r="C8" s="282" t="s">
        <v>407</v>
      </c>
      <c r="D8" s="282" t="s">
        <v>418</v>
      </c>
      <c r="E8" s="199">
        <v>1</v>
      </c>
      <c r="F8" s="201">
        <f>F9+F19+F29</f>
        <v>732070</v>
      </c>
      <c r="G8" s="202" t="s">
        <v>402</v>
      </c>
      <c r="H8" s="282" t="s">
        <v>180</v>
      </c>
      <c r="I8" s="492">
        <v>3932</v>
      </c>
    </row>
    <row r="9" spans="1:9" s="203" customFormat="1" ht="27.75" customHeight="1" x14ac:dyDescent="0.25">
      <c r="A9" s="491" t="s">
        <v>68</v>
      </c>
      <c r="B9" s="199" t="s">
        <v>80</v>
      </c>
      <c r="C9" s="199" t="s">
        <v>380</v>
      </c>
      <c r="D9" s="199" t="s">
        <v>392</v>
      </c>
      <c r="E9" s="199">
        <v>1</v>
      </c>
      <c r="F9" s="204">
        <f>F10+F13+F16</f>
        <v>732070</v>
      </c>
      <c r="G9" s="202" t="s">
        <v>402</v>
      </c>
      <c r="H9" s="282" t="s">
        <v>180</v>
      </c>
      <c r="I9" s="492">
        <v>3932</v>
      </c>
    </row>
    <row r="10" spans="1:9" s="203" customFormat="1" ht="27.75" customHeight="1" x14ac:dyDescent="0.25">
      <c r="A10" s="491" t="s">
        <v>81</v>
      </c>
      <c r="B10" s="199" t="s">
        <v>82</v>
      </c>
      <c r="C10" s="199" t="s">
        <v>408</v>
      </c>
      <c r="D10" s="282" t="s">
        <v>393</v>
      </c>
      <c r="E10" s="199">
        <v>1</v>
      </c>
      <c r="F10" s="204">
        <f>F11+F12</f>
        <v>52000</v>
      </c>
      <c r="G10" s="202" t="s">
        <v>402</v>
      </c>
      <c r="H10" s="282" t="s">
        <v>180</v>
      </c>
      <c r="I10" s="492">
        <v>3932</v>
      </c>
    </row>
    <row r="11" spans="1:9" s="208" customFormat="1" ht="27.75" customHeight="1" x14ac:dyDescent="0.25">
      <c r="A11" s="493" t="s">
        <v>83</v>
      </c>
      <c r="B11" s="205" t="s">
        <v>84</v>
      </c>
      <c r="C11" s="206" t="s">
        <v>416</v>
      </c>
      <c r="D11" s="205" t="s">
        <v>85</v>
      </c>
      <c r="E11" s="205">
        <v>1</v>
      </c>
      <c r="F11" s="285">
        <f>+'Partidas por Actividad'!H12</f>
        <v>10000</v>
      </c>
      <c r="G11" s="202" t="s">
        <v>402</v>
      </c>
      <c r="H11" s="282" t="s">
        <v>180</v>
      </c>
      <c r="I11" s="492">
        <v>3932</v>
      </c>
    </row>
    <row r="12" spans="1:9" s="208" customFormat="1" ht="27.75" customHeight="1" x14ac:dyDescent="0.25">
      <c r="A12" s="493" t="s">
        <v>86</v>
      </c>
      <c r="B12" s="205" t="s">
        <v>87</v>
      </c>
      <c r="C12" s="205" t="s">
        <v>394</v>
      </c>
      <c r="D12" s="205" t="s">
        <v>395</v>
      </c>
      <c r="E12" s="205">
        <v>1</v>
      </c>
      <c r="F12" s="285">
        <f>+'Partidas por Actividad'!H23</f>
        <v>42000</v>
      </c>
      <c r="G12" s="202" t="s">
        <v>402</v>
      </c>
      <c r="H12" s="282" t="s">
        <v>180</v>
      </c>
      <c r="I12" s="492">
        <v>3932</v>
      </c>
    </row>
    <row r="13" spans="1:9" s="208" customFormat="1" ht="27.75" customHeight="1" x14ac:dyDescent="0.25">
      <c r="A13" s="493" t="s">
        <v>88</v>
      </c>
      <c r="B13" s="205" t="s">
        <v>89</v>
      </c>
      <c r="C13" s="205" t="s">
        <v>381</v>
      </c>
      <c r="D13" s="205" t="s">
        <v>396</v>
      </c>
      <c r="E13" s="205">
        <v>2000</v>
      </c>
      <c r="F13" s="209">
        <f>F14+F15</f>
        <v>680070</v>
      </c>
      <c r="G13" s="202" t="s">
        <v>402</v>
      </c>
      <c r="H13" s="282" t="s">
        <v>180</v>
      </c>
      <c r="I13" s="492">
        <v>3932</v>
      </c>
    </row>
    <row r="14" spans="1:9" s="208" customFormat="1" ht="27.75" customHeight="1" x14ac:dyDescent="0.25">
      <c r="A14" s="493" t="s">
        <v>83</v>
      </c>
      <c r="B14" s="205" t="s">
        <v>84</v>
      </c>
      <c r="C14" s="205" t="s">
        <v>397</v>
      </c>
      <c r="D14" s="205" t="s">
        <v>398</v>
      </c>
      <c r="E14" s="205">
        <v>2000</v>
      </c>
      <c r="F14" s="207">
        <f>+'Partidas por Actividad'!H33</f>
        <v>42000</v>
      </c>
      <c r="G14" s="202" t="s">
        <v>402</v>
      </c>
      <c r="H14" s="282" t="s">
        <v>180</v>
      </c>
      <c r="I14" s="492">
        <v>3932</v>
      </c>
    </row>
    <row r="15" spans="1:9" s="208" customFormat="1" ht="27.75" customHeight="1" thickBot="1" x14ac:dyDescent="0.3">
      <c r="A15" s="494" t="s">
        <v>86</v>
      </c>
      <c r="B15" s="495" t="s">
        <v>87</v>
      </c>
      <c r="C15" s="495" t="s">
        <v>399</v>
      </c>
      <c r="D15" s="495" t="s">
        <v>398</v>
      </c>
      <c r="E15" s="495">
        <v>2000</v>
      </c>
      <c r="F15" s="496">
        <f>+'Partidas por Actividad'!H52</f>
        <v>638070</v>
      </c>
      <c r="G15" s="497" t="s">
        <v>402</v>
      </c>
      <c r="H15" s="498" t="s">
        <v>180</v>
      </c>
      <c r="I15" s="499">
        <v>3932</v>
      </c>
    </row>
    <row r="16" spans="1:9" s="137" customFormat="1" ht="27.75" customHeight="1" x14ac:dyDescent="0.3">
      <c r="A16" s="210"/>
      <c r="B16" s="210"/>
      <c r="C16" s="211"/>
      <c r="D16" s="211"/>
      <c r="E16" s="213"/>
      <c r="F16" s="218"/>
      <c r="G16" s="215"/>
      <c r="H16" s="216"/>
      <c r="I16" s="217"/>
    </row>
    <row r="17" spans="1:9" s="137" customFormat="1" ht="27.75" customHeight="1" x14ac:dyDescent="0.3">
      <c r="A17" s="210"/>
      <c r="B17" s="210"/>
      <c r="C17" s="211"/>
      <c r="D17" s="212"/>
      <c r="E17" s="213"/>
      <c r="F17" s="214"/>
      <c r="G17" s="215"/>
      <c r="H17" s="216"/>
      <c r="I17" s="217"/>
    </row>
    <row r="18" spans="1:9" s="137" customFormat="1" ht="27.75" customHeight="1" x14ac:dyDescent="0.3">
      <c r="A18" s="210"/>
      <c r="B18" s="210"/>
      <c r="C18" s="211"/>
      <c r="D18" s="212"/>
      <c r="E18" s="213"/>
      <c r="F18" s="214"/>
      <c r="G18" s="215"/>
      <c r="H18" s="216"/>
      <c r="I18" s="217"/>
    </row>
    <row r="19" spans="1:9" s="137" customFormat="1" ht="27.75" customHeight="1" x14ac:dyDescent="0.3">
      <c r="A19" s="210"/>
      <c r="B19" s="210"/>
      <c r="C19" s="212"/>
      <c r="D19" s="211"/>
      <c r="E19" s="213"/>
      <c r="F19" s="218"/>
      <c r="G19" s="215"/>
      <c r="H19" s="216"/>
      <c r="I19" s="217"/>
    </row>
    <row r="20" spans="1:9" s="137" customFormat="1" ht="27.75" customHeight="1" x14ac:dyDescent="0.3">
      <c r="A20" s="210"/>
      <c r="B20" s="210"/>
      <c r="C20" s="211"/>
      <c r="D20" s="211"/>
      <c r="E20" s="213"/>
      <c r="F20" s="218"/>
      <c r="G20" s="215"/>
      <c r="H20" s="216"/>
      <c r="I20" s="217"/>
    </row>
    <row r="21" spans="1:9" s="137" customFormat="1" ht="27.75" customHeight="1" x14ac:dyDescent="0.3">
      <c r="A21" s="210"/>
      <c r="B21" s="210"/>
      <c r="C21" s="211"/>
      <c r="D21" s="212"/>
      <c r="E21" s="213"/>
      <c r="F21" s="214"/>
      <c r="G21" s="215"/>
      <c r="H21" s="216"/>
      <c r="I21" s="217"/>
    </row>
    <row r="22" spans="1:9" s="137" customFormat="1" ht="27.75" customHeight="1" x14ac:dyDescent="0.3">
      <c r="A22" s="210"/>
      <c r="B22" s="210"/>
      <c r="C22" s="211"/>
      <c r="D22" s="212"/>
      <c r="E22" s="213"/>
      <c r="F22" s="214"/>
      <c r="G22" s="215"/>
      <c r="H22" s="216"/>
      <c r="I22" s="217"/>
    </row>
    <row r="23" spans="1:9" s="137" customFormat="1" ht="27.75" customHeight="1" x14ac:dyDescent="0.3">
      <c r="A23" s="210"/>
      <c r="B23" s="210"/>
      <c r="C23" s="211"/>
      <c r="D23" s="212"/>
      <c r="E23" s="213"/>
      <c r="F23" s="218"/>
      <c r="G23" s="215"/>
      <c r="H23" s="216"/>
      <c r="I23" s="217"/>
    </row>
    <row r="24" spans="1:9" s="137" customFormat="1" ht="27.75" customHeight="1" x14ac:dyDescent="0.3">
      <c r="A24" s="210"/>
      <c r="B24" s="210"/>
      <c r="C24" s="211"/>
      <c r="D24" s="212"/>
      <c r="E24" s="213"/>
      <c r="F24" s="214"/>
      <c r="G24" s="215"/>
      <c r="H24" s="216"/>
      <c r="I24" s="217"/>
    </row>
    <row r="25" spans="1:9" s="137" customFormat="1" ht="27.75" customHeight="1" x14ac:dyDescent="0.3">
      <c r="A25" s="210"/>
      <c r="B25" s="210"/>
      <c r="C25" s="211"/>
      <c r="D25" s="212"/>
      <c r="E25" s="213"/>
      <c r="F25" s="214"/>
      <c r="G25" s="215"/>
      <c r="H25" s="216"/>
      <c r="I25" s="217"/>
    </row>
    <row r="26" spans="1:9" s="137" customFormat="1" ht="27.75" customHeight="1" x14ac:dyDescent="0.3">
      <c r="A26" s="210"/>
      <c r="B26" s="210"/>
      <c r="C26" s="219"/>
      <c r="D26" s="219"/>
      <c r="E26" s="220"/>
      <c r="F26" s="218"/>
      <c r="G26" s="215"/>
      <c r="H26" s="216"/>
      <c r="I26" s="217"/>
    </row>
    <row r="27" spans="1:9" s="137" customFormat="1" ht="27.75" customHeight="1" x14ac:dyDescent="0.3">
      <c r="A27" s="210"/>
      <c r="B27" s="210"/>
      <c r="C27" s="221"/>
      <c r="D27" s="219"/>
      <c r="E27" s="220"/>
      <c r="F27" s="214"/>
      <c r="G27" s="215"/>
      <c r="H27" s="216"/>
      <c r="I27" s="217"/>
    </row>
    <row r="28" spans="1:9" s="137" customFormat="1" ht="27.75" customHeight="1" x14ac:dyDescent="0.3">
      <c r="A28" s="210"/>
      <c r="B28" s="210"/>
      <c r="C28" s="219"/>
      <c r="D28" s="219"/>
      <c r="E28" s="220"/>
      <c r="F28" s="214"/>
      <c r="G28" s="215"/>
      <c r="H28" s="216"/>
      <c r="I28" s="217"/>
    </row>
    <row r="29" spans="1:9" s="137" customFormat="1" ht="27.75" customHeight="1" x14ac:dyDescent="0.3">
      <c r="A29" s="210"/>
      <c r="B29" s="210"/>
      <c r="C29" s="212"/>
      <c r="D29" s="212"/>
      <c r="E29" s="213"/>
      <c r="F29" s="218"/>
      <c r="G29" s="215"/>
      <c r="H29" s="216"/>
      <c r="I29" s="217"/>
    </row>
    <row r="30" spans="1:9" s="137" customFormat="1" ht="27.75" customHeight="1" x14ac:dyDescent="0.3">
      <c r="A30" s="210"/>
      <c r="B30" s="210"/>
      <c r="C30" s="211"/>
      <c r="D30" s="212"/>
      <c r="E30" s="213"/>
      <c r="F30" s="218"/>
      <c r="G30" s="215"/>
      <c r="H30" s="216"/>
      <c r="I30" s="217"/>
    </row>
    <row r="31" spans="1:9" s="137" customFormat="1" ht="36" customHeight="1" x14ac:dyDescent="0.3">
      <c r="A31" s="210"/>
      <c r="B31" s="210"/>
      <c r="C31" s="211"/>
      <c r="D31" s="212"/>
      <c r="E31" s="213"/>
      <c r="F31" s="214"/>
      <c r="G31" s="215"/>
      <c r="H31" s="216"/>
      <c r="I31" s="217"/>
    </row>
    <row r="32" spans="1:9" s="137" customFormat="1" ht="27.75" customHeight="1" x14ac:dyDescent="0.3">
      <c r="A32" s="210"/>
      <c r="B32" s="210"/>
      <c r="C32" s="212"/>
      <c r="D32" s="212"/>
      <c r="E32" s="213"/>
      <c r="F32" s="214"/>
      <c r="G32" s="215"/>
      <c r="H32" s="216"/>
      <c r="I32" s="217"/>
    </row>
    <row r="33" spans="1:9" s="137" customFormat="1" ht="27.75" customHeight="1" x14ac:dyDescent="0.3">
      <c r="A33" s="210"/>
      <c r="B33" s="210"/>
      <c r="C33" s="212"/>
      <c r="D33" s="212"/>
      <c r="E33" s="213"/>
      <c r="F33" s="218"/>
      <c r="G33" s="215"/>
      <c r="H33" s="216"/>
      <c r="I33" s="217"/>
    </row>
    <row r="34" spans="1:9" s="137" customFormat="1" ht="27.75" customHeight="1" x14ac:dyDescent="0.3">
      <c r="A34" s="210"/>
      <c r="B34" s="210"/>
      <c r="C34" s="211"/>
      <c r="D34" s="212"/>
      <c r="E34" s="213"/>
      <c r="F34" s="214"/>
      <c r="G34" s="215"/>
      <c r="H34" s="216"/>
      <c r="I34" s="217"/>
    </row>
    <row r="35" spans="1:9" s="137" customFormat="1" ht="27.75" customHeight="1" x14ac:dyDescent="0.3">
      <c r="A35" s="210"/>
      <c r="B35" s="210"/>
      <c r="C35" s="212"/>
      <c r="D35" s="212"/>
      <c r="E35" s="213"/>
      <c r="F35" s="214"/>
      <c r="G35" s="215"/>
      <c r="H35" s="216"/>
      <c r="I35" s="217"/>
    </row>
    <row r="36" spans="1:9" s="137" customFormat="1" ht="33.75" customHeight="1" x14ac:dyDescent="0.3">
      <c r="A36" s="210"/>
      <c r="B36" s="210"/>
      <c r="C36" s="211"/>
      <c r="D36" s="211"/>
      <c r="E36" s="213"/>
      <c r="F36" s="218"/>
      <c r="G36" s="215"/>
      <c r="H36" s="216"/>
      <c r="I36" s="217"/>
    </row>
    <row r="37" spans="1:9" s="137" customFormat="1" ht="33.75" customHeight="1" x14ac:dyDescent="0.3">
      <c r="A37" s="210"/>
      <c r="B37" s="210"/>
      <c r="C37" s="212"/>
      <c r="D37" s="212"/>
      <c r="E37" s="213"/>
      <c r="F37" s="214"/>
      <c r="G37" s="215"/>
      <c r="H37" s="216"/>
      <c r="I37" s="217"/>
    </row>
    <row r="38" spans="1:9" s="137" customFormat="1" ht="33.75" customHeight="1" x14ac:dyDescent="0.3">
      <c r="A38" s="210"/>
      <c r="B38" s="210"/>
      <c r="C38" s="212"/>
      <c r="D38" s="212"/>
      <c r="E38" s="213"/>
      <c r="F38" s="214"/>
      <c r="G38" s="215"/>
      <c r="H38" s="216"/>
      <c r="I38" s="217"/>
    </row>
    <row r="39" spans="1:9" s="2" customFormat="1" ht="12.75" hidden="1" customHeight="1" x14ac:dyDescent="0.3">
      <c r="A39" s="222" t="s">
        <v>86</v>
      </c>
      <c r="B39" s="223" t="s">
        <v>87</v>
      </c>
      <c r="C39" s="224" t="s">
        <v>90</v>
      </c>
      <c r="D39" s="225"/>
      <c r="E39" s="226">
        <v>1</v>
      </c>
      <c r="F39" s="227"/>
      <c r="G39" s="228" t="s">
        <v>391</v>
      </c>
      <c r="H39" s="229" t="s">
        <v>180</v>
      </c>
      <c r="I39" s="230">
        <v>3500</v>
      </c>
    </row>
    <row r="40" spans="1:9" s="2" customFormat="1" ht="12.75" hidden="1" customHeight="1" x14ac:dyDescent="0.3">
      <c r="A40" s="231" t="s">
        <v>86</v>
      </c>
      <c r="B40" s="232" t="s">
        <v>87</v>
      </c>
      <c r="C40" s="233" t="s">
        <v>90</v>
      </c>
      <c r="D40" s="234"/>
      <c r="E40" s="235">
        <v>1</v>
      </c>
      <c r="F40" s="236"/>
      <c r="G40" s="237" t="s">
        <v>391</v>
      </c>
      <c r="H40" s="238" t="s">
        <v>180</v>
      </c>
      <c r="I40" s="239">
        <v>3500</v>
      </c>
    </row>
    <row r="41" spans="1:9" s="2" customFormat="1" x14ac:dyDescent="0.25">
      <c r="A41" s="240"/>
      <c r="C41" s="240"/>
    </row>
    <row r="42" spans="1:9" s="2" customFormat="1" x14ac:dyDescent="0.25">
      <c r="A42" s="240"/>
    </row>
    <row r="43" spans="1:9" s="2" customFormat="1" x14ac:dyDescent="0.25"/>
    <row r="44" spans="1:9" s="2" customFormat="1" x14ac:dyDescent="0.25"/>
    <row r="45" spans="1:9" s="2" customFormat="1" x14ac:dyDescent="0.25"/>
  </sheetData>
  <mergeCells count="10">
    <mergeCell ref="A6:A7"/>
    <mergeCell ref="B6:B7"/>
    <mergeCell ref="C6:C7"/>
    <mergeCell ref="D6:G6"/>
    <mergeCell ref="H6:I6"/>
    <mergeCell ref="A1:I1"/>
    <mergeCell ref="A2:I2"/>
    <mergeCell ref="A4:D4"/>
    <mergeCell ref="F4:I4"/>
    <mergeCell ref="A5:I5"/>
  </mergeCells>
  <printOptions horizontalCentered="1"/>
  <pageMargins left="1.1023622047244095" right="0.70866141732283472" top="0.55118110236220474" bottom="0.55118110236220474" header="0.31496062992125984" footer="0.31496062992125984"/>
  <pageSetup paperSize="5" scale="9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5"/>
  <sheetViews>
    <sheetView showGridLines="0" zoomScale="80" zoomScaleNormal="80" workbookViewId="0">
      <selection activeCell="E19" sqref="E19"/>
    </sheetView>
  </sheetViews>
  <sheetFormatPr baseColWidth="10" defaultRowHeight="13.5" x14ac:dyDescent="0.25"/>
  <cols>
    <col min="1" max="1" width="18.85546875" style="276" bestFit="1" customWidth="1"/>
    <col min="2" max="2" width="9.5703125" style="1" customWidth="1"/>
    <col min="3" max="3" width="17" style="1" customWidth="1"/>
    <col min="4" max="4" width="47.28515625" style="1" customWidth="1"/>
    <col min="5" max="5" width="29.140625" style="1" customWidth="1"/>
    <col min="6" max="6" width="11.85546875" style="1" customWidth="1"/>
    <col min="7" max="7" width="16" style="1" customWidth="1"/>
    <col min="8" max="8" width="25" style="1" customWidth="1"/>
    <col min="9" max="9" width="12.5703125" style="1" customWidth="1"/>
    <col min="10" max="10" width="12" style="1" customWidth="1"/>
    <col min="11" max="11" width="15.7109375" style="1" customWidth="1"/>
    <col min="12" max="256" width="11.5703125" style="1"/>
    <col min="257" max="257" width="14.7109375" style="1" customWidth="1"/>
    <col min="258" max="258" width="11.7109375" style="1" customWidth="1"/>
    <col min="259" max="259" width="17.140625" style="1" customWidth="1"/>
    <col min="260" max="260" width="53" style="1" customWidth="1"/>
    <col min="261" max="261" width="18.85546875" style="1" bestFit="1" customWidth="1"/>
    <col min="262" max="262" width="13" style="1" bestFit="1" customWidth="1"/>
    <col min="263" max="263" width="16.7109375" style="1" customWidth="1"/>
    <col min="264" max="264" width="19.28515625" style="1" bestFit="1" customWidth="1"/>
    <col min="265" max="265" width="12.85546875" style="1" customWidth="1"/>
    <col min="266" max="266" width="24.7109375" style="1" customWidth="1"/>
    <col min="267" max="512" width="11.5703125" style="1"/>
    <col min="513" max="513" width="14.7109375" style="1" customWidth="1"/>
    <col min="514" max="514" width="11.7109375" style="1" customWidth="1"/>
    <col min="515" max="515" width="17.140625" style="1" customWidth="1"/>
    <col min="516" max="516" width="53" style="1" customWidth="1"/>
    <col min="517" max="517" width="18.85546875" style="1" bestFit="1" customWidth="1"/>
    <col min="518" max="518" width="13" style="1" bestFit="1" customWidth="1"/>
    <col min="519" max="519" width="16.7109375" style="1" customWidth="1"/>
    <col min="520" max="520" width="19.28515625" style="1" bestFit="1" customWidth="1"/>
    <col min="521" max="521" width="12.85546875" style="1" customWidth="1"/>
    <col min="522" max="522" width="24.7109375" style="1" customWidth="1"/>
    <col min="523" max="768" width="11.5703125" style="1"/>
    <col min="769" max="769" width="14.7109375" style="1" customWidth="1"/>
    <col min="770" max="770" width="11.7109375" style="1" customWidth="1"/>
    <col min="771" max="771" width="17.140625" style="1" customWidth="1"/>
    <col min="772" max="772" width="53" style="1" customWidth="1"/>
    <col min="773" max="773" width="18.85546875" style="1" bestFit="1" customWidth="1"/>
    <col min="774" max="774" width="13" style="1" bestFit="1" customWidth="1"/>
    <col min="775" max="775" width="16.7109375" style="1" customWidth="1"/>
    <col min="776" max="776" width="19.28515625" style="1" bestFit="1" customWidth="1"/>
    <col min="777" max="777" width="12.85546875" style="1" customWidth="1"/>
    <col min="778" max="778" width="24.7109375" style="1" customWidth="1"/>
    <col min="779" max="1024" width="11.5703125" style="1"/>
    <col min="1025" max="1025" width="14.7109375" style="1" customWidth="1"/>
    <col min="1026" max="1026" width="11.7109375" style="1" customWidth="1"/>
    <col min="1027" max="1027" width="17.140625" style="1" customWidth="1"/>
    <col min="1028" max="1028" width="53" style="1" customWidth="1"/>
    <col min="1029" max="1029" width="18.85546875" style="1" bestFit="1" customWidth="1"/>
    <col min="1030" max="1030" width="13" style="1" bestFit="1" customWidth="1"/>
    <col min="1031" max="1031" width="16.7109375" style="1" customWidth="1"/>
    <col min="1032" max="1032" width="19.28515625" style="1" bestFit="1" customWidth="1"/>
    <col min="1033" max="1033" width="12.85546875" style="1" customWidth="1"/>
    <col min="1034" max="1034" width="24.7109375" style="1" customWidth="1"/>
    <col min="1035" max="1280" width="11.5703125" style="1"/>
    <col min="1281" max="1281" width="14.7109375" style="1" customWidth="1"/>
    <col min="1282" max="1282" width="11.7109375" style="1" customWidth="1"/>
    <col min="1283" max="1283" width="17.140625" style="1" customWidth="1"/>
    <col min="1284" max="1284" width="53" style="1" customWidth="1"/>
    <col min="1285" max="1285" width="18.85546875" style="1" bestFit="1" customWidth="1"/>
    <col min="1286" max="1286" width="13" style="1" bestFit="1" customWidth="1"/>
    <col min="1287" max="1287" width="16.7109375" style="1" customWidth="1"/>
    <col min="1288" max="1288" width="19.28515625" style="1" bestFit="1" customWidth="1"/>
    <col min="1289" max="1289" width="12.85546875" style="1" customWidth="1"/>
    <col min="1290" max="1290" width="24.7109375" style="1" customWidth="1"/>
    <col min="1291" max="1536" width="11.5703125" style="1"/>
    <col min="1537" max="1537" width="14.7109375" style="1" customWidth="1"/>
    <col min="1538" max="1538" width="11.7109375" style="1" customWidth="1"/>
    <col min="1539" max="1539" width="17.140625" style="1" customWidth="1"/>
    <col min="1540" max="1540" width="53" style="1" customWidth="1"/>
    <col min="1541" max="1541" width="18.85546875" style="1" bestFit="1" customWidth="1"/>
    <col min="1542" max="1542" width="13" style="1" bestFit="1" customWidth="1"/>
    <col min="1543" max="1543" width="16.7109375" style="1" customWidth="1"/>
    <col min="1544" max="1544" width="19.28515625" style="1" bestFit="1" customWidth="1"/>
    <col min="1545" max="1545" width="12.85546875" style="1" customWidth="1"/>
    <col min="1546" max="1546" width="24.7109375" style="1" customWidth="1"/>
    <col min="1547" max="1792" width="11.5703125" style="1"/>
    <col min="1793" max="1793" width="14.7109375" style="1" customWidth="1"/>
    <col min="1794" max="1794" width="11.7109375" style="1" customWidth="1"/>
    <col min="1795" max="1795" width="17.140625" style="1" customWidth="1"/>
    <col min="1796" max="1796" width="53" style="1" customWidth="1"/>
    <col min="1797" max="1797" width="18.85546875" style="1" bestFit="1" customWidth="1"/>
    <col min="1798" max="1798" width="13" style="1" bestFit="1" customWidth="1"/>
    <col min="1799" max="1799" width="16.7109375" style="1" customWidth="1"/>
    <col min="1800" max="1800" width="19.28515625" style="1" bestFit="1" customWidth="1"/>
    <col min="1801" max="1801" width="12.85546875" style="1" customWidth="1"/>
    <col min="1802" max="1802" width="24.7109375" style="1" customWidth="1"/>
    <col min="1803" max="2048" width="11.5703125" style="1"/>
    <col min="2049" max="2049" width="14.7109375" style="1" customWidth="1"/>
    <col min="2050" max="2050" width="11.7109375" style="1" customWidth="1"/>
    <col min="2051" max="2051" width="17.140625" style="1" customWidth="1"/>
    <col min="2052" max="2052" width="53" style="1" customWidth="1"/>
    <col min="2053" max="2053" width="18.85546875" style="1" bestFit="1" customWidth="1"/>
    <col min="2054" max="2054" width="13" style="1" bestFit="1" customWidth="1"/>
    <col min="2055" max="2055" width="16.7109375" style="1" customWidth="1"/>
    <col min="2056" max="2056" width="19.28515625" style="1" bestFit="1" customWidth="1"/>
    <col min="2057" max="2057" width="12.85546875" style="1" customWidth="1"/>
    <col min="2058" max="2058" width="24.7109375" style="1" customWidth="1"/>
    <col min="2059" max="2304" width="11.5703125" style="1"/>
    <col min="2305" max="2305" width="14.7109375" style="1" customWidth="1"/>
    <col min="2306" max="2306" width="11.7109375" style="1" customWidth="1"/>
    <col min="2307" max="2307" width="17.140625" style="1" customWidth="1"/>
    <col min="2308" max="2308" width="53" style="1" customWidth="1"/>
    <col min="2309" max="2309" width="18.85546875" style="1" bestFit="1" customWidth="1"/>
    <col min="2310" max="2310" width="13" style="1" bestFit="1" customWidth="1"/>
    <col min="2311" max="2311" width="16.7109375" style="1" customWidth="1"/>
    <col min="2312" max="2312" width="19.28515625" style="1" bestFit="1" customWidth="1"/>
    <col min="2313" max="2313" width="12.85546875" style="1" customWidth="1"/>
    <col min="2314" max="2314" width="24.7109375" style="1" customWidth="1"/>
    <col min="2315" max="2560" width="11.5703125" style="1"/>
    <col min="2561" max="2561" width="14.7109375" style="1" customWidth="1"/>
    <col min="2562" max="2562" width="11.7109375" style="1" customWidth="1"/>
    <col min="2563" max="2563" width="17.140625" style="1" customWidth="1"/>
    <col min="2564" max="2564" width="53" style="1" customWidth="1"/>
    <col min="2565" max="2565" width="18.85546875" style="1" bestFit="1" customWidth="1"/>
    <col min="2566" max="2566" width="13" style="1" bestFit="1" customWidth="1"/>
    <col min="2567" max="2567" width="16.7109375" style="1" customWidth="1"/>
    <col min="2568" max="2568" width="19.28515625" style="1" bestFit="1" customWidth="1"/>
    <col min="2569" max="2569" width="12.85546875" style="1" customWidth="1"/>
    <col min="2570" max="2570" width="24.7109375" style="1" customWidth="1"/>
    <col min="2571" max="2816" width="11.5703125" style="1"/>
    <col min="2817" max="2817" width="14.7109375" style="1" customWidth="1"/>
    <col min="2818" max="2818" width="11.7109375" style="1" customWidth="1"/>
    <col min="2819" max="2819" width="17.140625" style="1" customWidth="1"/>
    <col min="2820" max="2820" width="53" style="1" customWidth="1"/>
    <col min="2821" max="2821" width="18.85546875" style="1" bestFit="1" customWidth="1"/>
    <col min="2822" max="2822" width="13" style="1" bestFit="1" customWidth="1"/>
    <col min="2823" max="2823" width="16.7109375" style="1" customWidth="1"/>
    <col min="2824" max="2824" width="19.28515625" style="1" bestFit="1" customWidth="1"/>
    <col min="2825" max="2825" width="12.85546875" style="1" customWidth="1"/>
    <col min="2826" max="2826" width="24.7109375" style="1" customWidth="1"/>
    <col min="2827" max="3072" width="11.5703125" style="1"/>
    <col min="3073" max="3073" width="14.7109375" style="1" customWidth="1"/>
    <col min="3074" max="3074" width="11.7109375" style="1" customWidth="1"/>
    <col min="3075" max="3075" width="17.140625" style="1" customWidth="1"/>
    <col min="3076" max="3076" width="53" style="1" customWidth="1"/>
    <col min="3077" max="3077" width="18.85546875" style="1" bestFit="1" customWidth="1"/>
    <col min="3078" max="3078" width="13" style="1" bestFit="1" customWidth="1"/>
    <col min="3079" max="3079" width="16.7109375" style="1" customWidth="1"/>
    <col min="3080" max="3080" width="19.28515625" style="1" bestFit="1" customWidth="1"/>
    <col min="3081" max="3081" width="12.85546875" style="1" customWidth="1"/>
    <col min="3082" max="3082" width="24.7109375" style="1" customWidth="1"/>
    <col min="3083" max="3328" width="11.5703125" style="1"/>
    <col min="3329" max="3329" width="14.7109375" style="1" customWidth="1"/>
    <col min="3330" max="3330" width="11.7109375" style="1" customWidth="1"/>
    <col min="3331" max="3331" width="17.140625" style="1" customWidth="1"/>
    <col min="3332" max="3332" width="53" style="1" customWidth="1"/>
    <col min="3333" max="3333" width="18.85546875" style="1" bestFit="1" customWidth="1"/>
    <col min="3334" max="3334" width="13" style="1" bestFit="1" customWidth="1"/>
    <col min="3335" max="3335" width="16.7109375" style="1" customWidth="1"/>
    <col min="3336" max="3336" width="19.28515625" style="1" bestFit="1" customWidth="1"/>
    <col min="3337" max="3337" width="12.85546875" style="1" customWidth="1"/>
    <col min="3338" max="3338" width="24.7109375" style="1" customWidth="1"/>
    <col min="3339" max="3584" width="11.5703125" style="1"/>
    <col min="3585" max="3585" width="14.7109375" style="1" customWidth="1"/>
    <col min="3586" max="3586" width="11.7109375" style="1" customWidth="1"/>
    <col min="3587" max="3587" width="17.140625" style="1" customWidth="1"/>
    <col min="3588" max="3588" width="53" style="1" customWidth="1"/>
    <col min="3589" max="3589" width="18.85546875" style="1" bestFit="1" customWidth="1"/>
    <col min="3590" max="3590" width="13" style="1" bestFit="1" customWidth="1"/>
    <col min="3591" max="3591" width="16.7109375" style="1" customWidth="1"/>
    <col min="3592" max="3592" width="19.28515625" style="1" bestFit="1" customWidth="1"/>
    <col min="3593" max="3593" width="12.85546875" style="1" customWidth="1"/>
    <col min="3594" max="3594" width="24.7109375" style="1" customWidth="1"/>
    <col min="3595" max="3840" width="11.5703125" style="1"/>
    <col min="3841" max="3841" width="14.7109375" style="1" customWidth="1"/>
    <col min="3842" max="3842" width="11.7109375" style="1" customWidth="1"/>
    <col min="3843" max="3843" width="17.140625" style="1" customWidth="1"/>
    <col min="3844" max="3844" width="53" style="1" customWidth="1"/>
    <col min="3845" max="3845" width="18.85546875" style="1" bestFit="1" customWidth="1"/>
    <col min="3846" max="3846" width="13" style="1" bestFit="1" customWidth="1"/>
    <col min="3847" max="3847" width="16.7109375" style="1" customWidth="1"/>
    <col min="3848" max="3848" width="19.28515625" style="1" bestFit="1" customWidth="1"/>
    <col min="3849" max="3849" width="12.85546875" style="1" customWidth="1"/>
    <col min="3850" max="3850" width="24.7109375" style="1" customWidth="1"/>
    <col min="3851" max="4096" width="11.5703125" style="1"/>
    <col min="4097" max="4097" width="14.7109375" style="1" customWidth="1"/>
    <col min="4098" max="4098" width="11.7109375" style="1" customWidth="1"/>
    <col min="4099" max="4099" width="17.140625" style="1" customWidth="1"/>
    <col min="4100" max="4100" width="53" style="1" customWidth="1"/>
    <col min="4101" max="4101" width="18.85546875" style="1" bestFit="1" customWidth="1"/>
    <col min="4102" max="4102" width="13" style="1" bestFit="1" customWidth="1"/>
    <col min="4103" max="4103" width="16.7109375" style="1" customWidth="1"/>
    <col min="4104" max="4104" width="19.28515625" style="1" bestFit="1" customWidth="1"/>
    <col min="4105" max="4105" width="12.85546875" style="1" customWidth="1"/>
    <col min="4106" max="4106" width="24.7109375" style="1" customWidth="1"/>
    <col min="4107" max="4352" width="11.5703125" style="1"/>
    <col min="4353" max="4353" width="14.7109375" style="1" customWidth="1"/>
    <col min="4354" max="4354" width="11.7109375" style="1" customWidth="1"/>
    <col min="4355" max="4355" width="17.140625" style="1" customWidth="1"/>
    <col min="4356" max="4356" width="53" style="1" customWidth="1"/>
    <col min="4357" max="4357" width="18.85546875" style="1" bestFit="1" customWidth="1"/>
    <col min="4358" max="4358" width="13" style="1" bestFit="1" customWidth="1"/>
    <col min="4359" max="4359" width="16.7109375" style="1" customWidth="1"/>
    <col min="4360" max="4360" width="19.28515625" style="1" bestFit="1" customWidth="1"/>
    <col min="4361" max="4361" width="12.85546875" style="1" customWidth="1"/>
    <col min="4362" max="4362" width="24.7109375" style="1" customWidth="1"/>
    <col min="4363" max="4608" width="11.5703125" style="1"/>
    <col min="4609" max="4609" width="14.7109375" style="1" customWidth="1"/>
    <col min="4610" max="4610" width="11.7109375" style="1" customWidth="1"/>
    <col min="4611" max="4611" width="17.140625" style="1" customWidth="1"/>
    <col min="4612" max="4612" width="53" style="1" customWidth="1"/>
    <col min="4613" max="4613" width="18.85546875" style="1" bestFit="1" customWidth="1"/>
    <col min="4614" max="4614" width="13" style="1" bestFit="1" customWidth="1"/>
    <col min="4615" max="4615" width="16.7109375" style="1" customWidth="1"/>
    <col min="4616" max="4616" width="19.28515625" style="1" bestFit="1" customWidth="1"/>
    <col min="4617" max="4617" width="12.85546875" style="1" customWidth="1"/>
    <col min="4618" max="4618" width="24.7109375" style="1" customWidth="1"/>
    <col min="4619" max="4864" width="11.5703125" style="1"/>
    <col min="4865" max="4865" width="14.7109375" style="1" customWidth="1"/>
    <col min="4866" max="4866" width="11.7109375" style="1" customWidth="1"/>
    <col min="4867" max="4867" width="17.140625" style="1" customWidth="1"/>
    <col min="4868" max="4868" width="53" style="1" customWidth="1"/>
    <col min="4869" max="4869" width="18.85546875" style="1" bestFit="1" customWidth="1"/>
    <col min="4870" max="4870" width="13" style="1" bestFit="1" customWidth="1"/>
    <col min="4871" max="4871" width="16.7109375" style="1" customWidth="1"/>
    <col min="4872" max="4872" width="19.28515625" style="1" bestFit="1" customWidth="1"/>
    <col min="4873" max="4873" width="12.85546875" style="1" customWidth="1"/>
    <col min="4874" max="4874" width="24.7109375" style="1" customWidth="1"/>
    <col min="4875" max="5120" width="11.5703125" style="1"/>
    <col min="5121" max="5121" width="14.7109375" style="1" customWidth="1"/>
    <col min="5122" max="5122" width="11.7109375" style="1" customWidth="1"/>
    <col min="5123" max="5123" width="17.140625" style="1" customWidth="1"/>
    <col min="5124" max="5124" width="53" style="1" customWidth="1"/>
    <col min="5125" max="5125" width="18.85546875" style="1" bestFit="1" customWidth="1"/>
    <col min="5126" max="5126" width="13" style="1" bestFit="1" customWidth="1"/>
    <col min="5127" max="5127" width="16.7109375" style="1" customWidth="1"/>
    <col min="5128" max="5128" width="19.28515625" style="1" bestFit="1" customWidth="1"/>
    <col min="5129" max="5129" width="12.85546875" style="1" customWidth="1"/>
    <col min="5130" max="5130" width="24.7109375" style="1" customWidth="1"/>
    <col min="5131" max="5376" width="11.5703125" style="1"/>
    <col min="5377" max="5377" width="14.7109375" style="1" customWidth="1"/>
    <col min="5378" max="5378" width="11.7109375" style="1" customWidth="1"/>
    <col min="5379" max="5379" width="17.140625" style="1" customWidth="1"/>
    <col min="5380" max="5380" width="53" style="1" customWidth="1"/>
    <col min="5381" max="5381" width="18.85546875" style="1" bestFit="1" customWidth="1"/>
    <col min="5382" max="5382" width="13" style="1" bestFit="1" customWidth="1"/>
    <col min="5383" max="5383" width="16.7109375" style="1" customWidth="1"/>
    <col min="5384" max="5384" width="19.28515625" style="1" bestFit="1" customWidth="1"/>
    <col min="5385" max="5385" width="12.85546875" style="1" customWidth="1"/>
    <col min="5386" max="5386" width="24.7109375" style="1" customWidth="1"/>
    <col min="5387" max="5632" width="11.5703125" style="1"/>
    <col min="5633" max="5633" width="14.7109375" style="1" customWidth="1"/>
    <col min="5634" max="5634" width="11.7109375" style="1" customWidth="1"/>
    <col min="5635" max="5635" width="17.140625" style="1" customWidth="1"/>
    <col min="5636" max="5636" width="53" style="1" customWidth="1"/>
    <col min="5637" max="5637" width="18.85546875" style="1" bestFit="1" customWidth="1"/>
    <col min="5638" max="5638" width="13" style="1" bestFit="1" customWidth="1"/>
    <col min="5639" max="5639" width="16.7109375" style="1" customWidth="1"/>
    <col min="5640" max="5640" width="19.28515625" style="1" bestFit="1" customWidth="1"/>
    <col min="5641" max="5641" width="12.85546875" style="1" customWidth="1"/>
    <col min="5642" max="5642" width="24.7109375" style="1" customWidth="1"/>
    <col min="5643" max="5888" width="11.5703125" style="1"/>
    <col min="5889" max="5889" width="14.7109375" style="1" customWidth="1"/>
    <col min="5890" max="5890" width="11.7109375" style="1" customWidth="1"/>
    <col min="5891" max="5891" width="17.140625" style="1" customWidth="1"/>
    <col min="5892" max="5892" width="53" style="1" customWidth="1"/>
    <col min="5893" max="5893" width="18.85546875" style="1" bestFit="1" customWidth="1"/>
    <col min="5894" max="5894" width="13" style="1" bestFit="1" customWidth="1"/>
    <col min="5895" max="5895" width="16.7109375" style="1" customWidth="1"/>
    <col min="5896" max="5896" width="19.28515625" style="1" bestFit="1" customWidth="1"/>
    <col min="5897" max="5897" width="12.85546875" style="1" customWidth="1"/>
    <col min="5898" max="5898" width="24.7109375" style="1" customWidth="1"/>
    <col min="5899" max="6144" width="11.5703125" style="1"/>
    <col min="6145" max="6145" width="14.7109375" style="1" customWidth="1"/>
    <col min="6146" max="6146" width="11.7109375" style="1" customWidth="1"/>
    <col min="6147" max="6147" width="17.140625" style="1" customWidth="1"/>
    <col min="6148" max="6148" width="53" style="1" customWidth="1"/>
    <col min="6149" max="6149" width="18.85546875" style="1" bestFit="1" customWidth="1"/>
    <col min="6150" max="6150" width="13" style="1" bestFit="1" customWidth="1"/>
    <col min="6151" max="6151" width="16.7109375" style="1" customWidth="1"/>
    <col min="6152" max="6152" width="19.28515625" style="1" bestFit="1" customWidth="1"/>
    <col min="6153" max="6153" width="12.85546875" style="1" customWidth="1"/>
    <col min="6154" max="6154" width="24.7109375" style="1" customWidth="1"/>
    <col min="6155" max="6400" width="11.5703125" style="1"/>
    <col min="6401" max="6401" width="14.7109375" style="1" customWidth="1"/>
    <col min="6402" max="6402" width="11.7109375" style="1" customWidth="1"/>
    <col min="6403" max="6403" width="17.140625" style="1" customWidth="1"/>
    <col min="6404" max="6404" width="53" style="1" customWidth="1"/>
    <col min="6405" max="6405" width="18.85546875" style="1" bestFit="1" customWidth="1"/>
    <col min="6406" max="6406" width="13" style="1" bestFit="1" customWidth="1"/>
    <col min="6407" max="6407" width="16.7109375" style="1" customWidth="1"/>
    <col min="6408" max="6408" width="19.28515625" style="1" bestFit="1" customWidth="1"/>
    <col min="6409" max="6409" width="12.85546875" style="1" customWidth="1"/>
    <col min="6410" max="6410" width="24.7109375" style="1" customWidth="1"/>
    <col min="6411" max="6656" width="11.5703125" style="1"/>
    <col min="6657" max="6657" width="14.7109375" style="1" customWidth="1"/>
    <col min="6658" max="6658" width="11.7109375" style="1" customWidth="1"/>
    <col min="6659" max="6659" width="17.140625" style="1" customWidth="1"/>
    <col min="6660" max="6660" width="53" style="1" customWidth="1"/>
    <col min="6661" max="6661" width="18.85546875" style="1" bestFit="1" customWidth="1"/>
    <col min="6662" max="6662" width="13" style="1" bestFit="1" customWidth="1"/>
    <col min="6663" max="6663" width="16.7109375" style="1" customWidth="1"/>
    <col min="6664" max="6664" width="19.28515625" style="1" bestFit="1" customWidth="1"/>
    <col min="6665" max="6665" width="12.85546875" style="1" customWidth="1"/>
    <col min="6666" max="6666" width="24.7109375" style="1" customWidth="1"/>
    <col min="6667" max="6912" width="11.5703125" style="1"/>
    <col min="6913" max="6913" width="14.7109375" style="1" customWidth="1"/>
    <col min="6914" max="6914" width="11.7109375" style="1" customWidth="1"/>
    <col min="6915" max="6915" width="17.140625" style="1" customWidth="1"/>
    <col min="6916" max="6916" width="53" style="1" customWidth="1"/>
    <col min="6917" max="6917" width="18.85546875" style="1" bestFit="1" customWidth="1"/>
    <col min="6918" max="6918" width="13" style="1" bestFit="1" customWidth="1"/>
    <col min="6919" max="6919" width="16.7109375" style="1" customWidth="1"/>
    <col min="6920" max="6920" width="19.28515625" style="1" bestFit="1" customWidth="1"/>
    <col min="6921" max="6921" width="12.85546875" style="1" customWidth="1"/>
    <col min="6922" max="6922" width="24.7109375" style="1" customWidth="1"/>
    <col min="6923" max="7168" width="11.5703125" style="1"/>
    <col min="7169" max="7169" width="14.7109375" style="1" customWidth="1"/>
    <col min="7170" max="7170" width="11.7109375" style="1" customWidth="1"/>
    <col min="7171" max="7171" width="17.140625" style="1" customWidth="1"/>
    <col min="7172" max="7172" width="53" style="1" customWidth="1"/>
    <col min="7173" max="7173" width="18.85546875" style="1" bestFit="1" customWidth="1"/>
    <col min="7174" max="7174" width="13" style="1" bestFit="1" customWidth="1"/>
    <col min="7175" max="7175" width="16.7109375" style="1" customWidth="1"/>
    <col min="7176" max="7176" width="19.28515625" style="1" bestFit="1" customWidth="1"/>
    <col min="7177" max="7177" width="12.85546875" style="1" customWidth="1"/>
    <col min="7178" max="7178" width="24.7109375" style="1" customWidth="1"/>
    <col min="7179" max="7424" width="11.5703125" style="1"/>
    <col min="7425" max="7425" width="14.7109375" style="1" customWidth="1"/>
    <col min="7426" max="7426" width="11.7109375" style="1" customWidth="1"/>
    <col min="7427" max="7427" width="17.140625" style="1" customWidth="1"/>
    <col min="7428" max="7428" width="53" style="1" customWidth="1"/>
    <col min="7429" max="7429" width="18.85546875" style="1" bestFit="1" customWidth="1"/>
    <col min="7430" max="7430" width="13" style="1" bestFit="1" customWidth="1"/>
    <col min="7431" max="7431" width="16.7109375" style="1" customWidth="1"/>
    <col min="7432" max="7432" width="19.28515625" style="1" bestFit="1" customWidth="1"/>
    <col min="7433" max="7433" width="12.85546875" style="1" customWidth="1"/>
    <col min="7434" max="7434" width="24.7109375" style="1" customWidth="1"/>
    <col min="7435" max="7680" width="11.5703125" style="1"/>
    <col min="7681" max="7681" width="14.7109375" style="1" customWidth="1"/>
    <col min="7682" max="7682" width="11.7109375" style="1" customWidth="1"/>
    <col min="7683" max="7683" width="17.140625" style="1" customWidth="1"/>
    <col min="7684" max="7684" width="53" style="1" customWidth="1"/>
    <col min="7685" max="7685" width="18.85546875" style="1" bestFit="1" customWidth="1"/>
    <col min="7686" max="7686" width="13" style="1" bestFit="1" customWidth="1"/>
    <col min="7687" max="7687" width="16.7109375" style="1" customWidth="1"/>
    <col min="7688" max="7688" width="19.28515625" style="1" bestFit="1" customWidth="1"/>
    <col min="7689" max="7689" width="12.85546875" style="1" customWidth="1"/>
    <col min="7690" max="7690" width="24.7109375" style="1" customWidth="1"/>
    <col min="7691" max="7936" width="11.5703125" style="1"/>
    <col min="7937" max="7937" width="14.7109375" style="1" customWidth="1"/>
    <col min="7938" max="7938" width="11.7109375" style="1" customWidth="1"/>
    <col min="7939" max="7939" width="17.140625" style="1" customWidth="1"/>
    <col min="7940" max="7940" width="53" style="1" customWidth="1"/>
    <col min="7941" max="7941" width="18.85546875" style="1" bestFit="1" customWidth="1"/>
    <col min="7942" max="7942" width="13" style="1" bestFit="1" customWidth="1"/>
    <col min="7943" max="7943" width="16.7109375" style="1" customWidth="1"/>
    <col min="7944" max="7944" width="19.28515625" style="1" bestFit="1" customWidth="1"/>
    <col min="7945" max="7945" width="12.85546875" style="1" customWidth="1"/>
    <col min="7946" max="7946" width="24.7109375" style="1" customWidth="1"/>
    <col min="7947" max="8192" width="11.5703125" style="1"/>
    <col min="8193" max="8193" width="14.7109375" style="1" customWidth="1"/>
    <col min="8194" max="8194" width="11.7109375" style="1" customWidth="1"/>
    <col min="8195" max="8195" width="17.140625" style="1" customWidth="1"/>
    <col min="8196" max="8196" width="53" style="1" customWidth="1"/>
    <col min="8197" max="8197" width="18.85546875" style="1" bestFit="1" customWidth="1"/>
    <col min="8198" max="8198" width="13" style="1" bestFit="1" customWidth="1"/>
    <col min="8199" max="8199" width="16.7109375" style="1" customWidth="1"/>
    <col min="8200" max="8200" width="19.28515625" style="1" bestFit="1" customWidth="1"/>
    <col min="8201" max="8201" width="12.85546875" style="1" customWidth="1"/>
    <col min="8202" max="8202" width="24.7109375" style="1" customWidth="1"/>
    <col min="8203" max="8448" width="11.5703125" style="1"/>
    <col min="8449" max="8449" width="14.7109375" style="1" customWidth="1"/>
    <col min="8450" max="8450" width="11.7109375" style="1" customWidth="1"/>
    <col min="8451" max="8451" width="17.140625" style="1" customWidth="1"/>
    <col min="8452" max="8452" width="53" style="1" customWidth="1"/>
    <col min="8453" max="8453" width="18.85546875" style="1" bestFit="1" customWidth="1"/>
    <col min="8454" max="8454" width="13" style="1" bestFit="1" customWidth="1"/>
    <col min="8455" max="8455" width="16.7109375" style="1" customWidth="1"/>
    <col min="8456" max="8456" width="19.28515625" style="1" bestFit="1" customWidth="1"/>
    <col min="8457" max="8457" width="12.85546875" style="1" customWidth="1"/>
    <col min="8458" max="8458" width="24.7109375" style="1" customWidth="1"/>
    <col min="8459" max="8704" width="11.5703125" style="1"/>
    <col min="8705" max="8705" width="14.7109375" style="1" customWidth="1"/>
    <col min="8706" max="8706" width="11.7109375" style="1" customWidth="1"/>
    <col min="8707" max="8707" width="17.140625" style="1" customWidth="1"/>
    <col min="8708" max="8708" width="53" style="1" customWidth="1"/>
    <col min="8709" max="8709" width="18.85546875" style="1" bestFit="1" customWidth="1"/>
    <col min="8710" max="8710" width="13" style="1" bestFit="1" customWidth="1"/>
    <col min="8711" max="8711" width="16.7109375" style="1" customWidth="1"/>
    <col min="8712" max="8712" width="19.28515625" style="1" bestFit="1" customWidth="1"/>
    <col min="8713" max="8713" width="12.85546875" style="1" customWidth="1"/>
    <col min="8714" max="8714" width="24.7109375" style="1" customWidth="1"/>
    <col min="8715" max="8960" width="11.5703125" style="1"/>
    <col min="8961" max="8961" width="14.7109375" style="1" customWidth="1"/>
    <col min="8962" max="8962" width="11.7109375" style="1" customWidth="1"/>
    <col min="8963" max="8963" width="17.140625" style="1" customWidth="1"/>
    <col min="8964" max="8964" width="53" style="1" customWidth="1"/>
    <col min="8965" max="8965" width="18.85546875" style="1" bestFit="1" customWidth="1"/>
    <col min="8966" max="8966" width="13" style="1" bestFit="1" customWidth="1"/>
    <col min="8967" max="8967" width="16.7109375" style="1" customWidth="1"/>
    <col min="8968" max="8968" width="19.28515625" style="1" bestFit="1" customWidth="1"/>
    <col min="8969" max="8969" width="12.85546875" style="1" customWidth="1"/>
    <col min="8970" max="8970" width="24.7109375" style="1" customWidth="1"/>
    <col min="8971" max="9216" width="11.5703125" style="1"/>
    <col min="9217" max="9217" width="14.7109375" style="1" customWidth="1"/>
    <col min="9218" max="9218" width="11.7109375" style="1" customWidth="1"/>
    <col min="9219" max="9219" width="17.140625" style="1" customWidth="1"/>
    <col min="9220" max="9220" width="53" style="1" customWidth="1"/>
    <col min="9221" max="9221" width="18.85546875" style="1" bestFit="1" customWidth="1"/>
    <col min="9222" max="9222" width="13" style="1" bestFit="1" customWidth="1"/>
    <col min="9223" max="9223" width="16.7109375" style="1" customWidth="1"/>
    <col min="9224" max="9224" width="19.28515625" style="1" bestFit="1" customWidth="1"/>
    <col min="9225" max="9225" width="12.85546875" style="1" customWidth="1"/>
    <col min="9226" max="9226" width="24.7109375" style="1" customWidth="1"/>
    <col min="9227" max="9472" width="11.5703125" style="1"/>
    <col min="9473" max="9473" width="14.7109375" style="1" customWidth="1"/>
    <col min="9474" max="9474" width="11.7109375" style="1" customWidth="1"/>
    <col min="9475" max="9475" width="17.140625" style="1" customWidth="1"/>
    <col min="9476" max="9476" width="53" style="1" customWidth="1"/>
    <col min="9477" max="9477" width="18.85546875" style="1" bestFit="1" customWidth="1"/>
    <col min="9478" max="9478" width="13" style="1" bestFit="1" customWidth="1"/>
    <col min="9479" max="9479" width="16.7109375" style="1" customWidth="1"/>
    <col min="9480" max="9480" width="19.28515625" style="1" bestFit="1" customWidth="1"/>
    <col min="9481" max="9481" width="12.85546875" style="1" customWidth="1"/>
    <col min="9482" max="9482" width="24.7109375" style="1" customWidth="1"/>
    <col min="9483" max="9728" width="11.5703125" style="1"/>
    <col min="9729" max="9729" width="14.7109375" style="1" customWidth="1"/>
    <col min="9730" max="9730" width="11.7109375" style="1" customWidth="1"/>
    <col min="9731" max="9731" width="17.140625" style="1" customWidth="1"/>
    <col min="9732" max="9732" width="53" style="1" customWidth="1"/>
    <col min="9733" max="9733" width="18.85546875" style="1" bestFit="1" customWidth="1"/>
    <col min="9734" max="9734" width="13" style="1" bestFit="1" customWidth="1"/>
    <col min="9735" max="9735" width="16.7109375" style="1" customWidth="1"/>
    <col min="9736" max="9736" width="19.28515625" style="1" bestFit="1" customWidth="1"/>
    <col min="9737" max="9737" width="12.85546875" style="1" customWidth="1"/>
    <col min="9738" max="9738" width="24.7109375" style="1" customWidth="1"/>
    <col min="9739" max="9984" width="11.5703125" style="1"/>
    <col min="9985" max="9985" width="14.7109375" style="1" customWidth="1"/>
    <col min="9986" max="9986" width="11.7109375" style="1" customWidth="1"/>
    <col min="9987" max="9987" width="17.140625" style="1" customWidth="1"/>
    <col min="9988" max="9988" width="53" style="1" customWidth="1"/>
    <col min="9989" max="9989" width="18.85546875" style="1" bestFit="1" customWidth="1"/>
    <col min="9990" max="9990" width="13" style="1" bestFit="1" customWidth="1"/>
    <col min="9991" max="9991" width="16.7109375" style="1" customWidth="1"/>
    <col min="9992" max="9992" width="19.28515625" style="1" bestFit="1" customWidth="1"/>
    <col min="9993" max="9993" width="12.85546875" style="1" customWidth="1"/>
    <col min="9994" max="9994" width="24.7109375" style="1" customWidth="1"/>
    <col min="9995" max="10240" width="11.5703125" style="1"/>
    <col min="10241" max="10241" width="14.7109375" style="1" customWidth="1"/>
    <col min="10242" max="10242" width="11.7109375" style="1" customWidth="1"/>
    <col min="10243" max="10243" width="17.140625" style="1" customWidth="1"/>
    <col min="10244" max="10244" width="53" style="1" customWidth="1"/>
    <col min="10245" max="10245" width="18.85546875" style="1" bestFit="1" customWidth="1"/>
    <col min="10246" max="10246" width="13" style="1" bestFit="1" customWidth="1"/>
    <col min="10247" max="10247" width="16.7109375" style="1" customWidth="1"/>
    <col min="10248" max="10248" width="19.28515625" style="1" bestFit="1" customWidth="1"/>
    <col min="10249" max="10249" width="12.85546875" style="1" customWidth="1"/>
    <col min="10250" max="10250" width="24.7109375" style="1" customWidth="1"/>
    <col min="10251" max="10496" width="11.5703125" style="1"/>
    <col min="10497" max="10497" width="14.7109375" style="1" customWidth="1"/>
    <col min="10498" max="10498" width="11.7109375" style="1" customWidth="1"/>
    <col min="10499" max="10499" width="17.140625" style="1" customWidth="1"/>
    <col min="10500" max="10500" width="53" style="1" customWidth="1"/>
    <col min="10501" max="10501" width="18.85546875" style="1" bestFit="1" customWidth="1"/>
    <col min="10502" max="10502" width="13" style="1" bestFit="1" customWidth="1"/>
    <col min="10503" max="10503" width="16.7109375" style="1" customWidth="1"/>
    <col min="10504" max="10504" width="19.28515625" style="1" bestFit="1" customWidth="1"/>
    <col min="10505" max="10505" width="12.85546875" style="1" customWidth="1"/>
    <col min="10506" max="10506" width="24.7109375" style="1" customWidth="1"/>
    <col min="10507" max="10752" width="11.5703125" style="1"/>
    <col min="10753" max="10753" width="14.7109375" style="1" customWidth="1"/>
    <col min="10754" max="10754" width="11.7109375" style="1" customWidth="1"/>
    <col min="10755" max="10755" width="17.140625" style="1" customWidth="1"/>
    <col min="10756" max="10756" width="53" style="1" customWidth="1"/>
    <col min="10757" max="10757" width="18.85546875" style="1" bestFit="1" customWidth="1"/>
    <col min="10758" max="10758" width="13" style="1" bestFit="1" customWidth="1"/>
    <col min="10759" max="10759" width="16.7109375" style="1" customWidth="1"/>
    <col min="10760" max="10760" width="19.28515625" style="1" bestFit="1" customWidth="1"/>
    <col min="10761" max="10761" width="12.85546875" style="1" customWidth="1"/>
    <col min="10762" max="10762" width="24.7109375" style="1" customWidth="1"/>
    <col min="10763" max="11008" width="11.5703125" style="1"/>
    <col min="11009" max="11009" width="14.7109375" style="1" customWidth="1"/>
    <col min="11010" max="11010" width="11.7109375" style="1" customWidth="1"/>
    <col min="11011" max="11011" width="17.140625" style="1" customWidth="1"/>
    <col min="11012" max="11012" width="53" style="1" customWidth="1"/>
    <col min="11013" max="11013" width="18.85546875" style="1" bestFit="1" customWidth="1"/>
    <col min="11014" max="11014" width="13" style="1" bestFit="1" customWidth="1"/>
    <col min="11015" max="11015" width="16.7109375" style="1" customWidth="1"/>
    <col min="11016" max="11016" width="19.28515625" style="1" bestFit="1" customWidth="1"/>
    <col min="11017" max="11017" width="12.85546875" style="1" customWidth="1"/>
    <col min="11018" max="11018" width="24.7109375" style="1" customWidth="1"/>
    <col min="11019" max="11264" width="11.5703125" style="1"/>
    <col min="11265" max="11265" width="14.7109375" style="1" customWidth="1"/>
    <col min="11266" max="11266" width="11.7109375" style="1" customWidth="1"/>
    <col min="11267" max="11267" width="17.140625" style="1" customWidth="1"/>
    <col min="11268" max="11268" width="53" style="1" customWidth="1"/>
    <col min="11269" max="11269" width="18.85546875" style="1" bestFit="1" customWidth="1"/>
    <col min="11270" max="11270" width="13" style="1" bestFit="1" customWidth="1"/>
    <col min="11271" max="11271" width="16.7109375" style="1" customWidth="1"/>
    <col min="11272" max="11272" width="19.28515625" style="1" bestFit="1" customWidth="1"/>
    <col min="11273" max="11273" width="12.85546875" style="1" customWidth="1"/>
    <col min="11274" max="11274" width="24.7109375" style="1" customWidth="1"/>
    <col min="11275" max="11520" width="11.5703125" style="1"/>
    <col min="11521" max="11521" width="14.7109375" style="1" customWidth="1"/>
    <col min="11522" max="11522" width="11.7109375" style="1" customWidth="1"/>
    <col min="11523" max="11523" width="17.140625" style="1" customWidth="1"/>
    <col min="11524" max="11524" width="53" style="1" customWidth="1"/>
    <col min="11525" max="11525" width="18.85546875" style="1" bestFit="1" customWidth="1"/>
    <col min="11526" max="11526" width="13" style="1" bestFit="1" customWidth="1"/>
    <col min="11527" max="11527" width="16.7109375" style="1" customWidth="1"/>
    <col min="11528" max="11528" width="19.28515625" style="1" bestFit="1" customWidth="1"/>
    <col min="11529" max="11529" width="12.85546875" style="1" customWidth="1"/>
    <col min="11530" max="11530" width="24.7109375" style="1" customWidth="1"/>
    <col min="11531" max="11776" width="11.5703125" style="1"/>
    <col min="11777" max="11777" width="14.7109375" style="1" customWidth="1"/>
    <col min="11778" max="11778" width="11.7109375" style="1" customWidth="1"/>
    <col min="11779" max="11779" width="17.140625" style="1" customWidth="1"/>
    <col min="11780" max="11780" width="53" style="1" customWidth="1"/>
    <col min="11781" max="11781" width="18.85546875" style="1" bestFit="1" customWidth="1"/>
    <col min="11782" max="11782" width="13" style="1" bestFit="1" customWidth="1"/>
    <col min="11783" max="11783" width="16.7109375" style="1" customWidth="1"/>
    <col min="11784" max="11784" width="19.28515625" style="1" bestFit="1" customWidth="1"/>
    <col min="11785" max="11785" width="12.85546875" style="1" customWidth="1"/>
    <col min="11786" max="11786" width="24.7109375" style="1" customWidth="1"/>
    <col min="11787" max="12032" width="11.5703125" style="1"/>
    <col min="12033" max="12033" width="14.7109375" style="1" customWidth="1"/>
    <col min="12034" max="12034" width="11.7109375" style="1" customWidth="1"/>
    <col min="12035" max="12035" width="17.140625" style="1" customWidth="1"/>
    <col min="12036" max="12036" width="53" style="1" customWidth="1"/>
    <col min="12037" max="12037" width="18.85546875" style="1" bestFit="1" customWidth="1"/>
    <col min="12038" max="12038" width="13" style="1" bestFit="1" customWidth="1"/>
    <col min="12039" max="12039" width="16.7109375" style="1" customWidth="1"/>
    <col min="12040" max="12040" width="19.28515625" style="1" bestFit="1" customWidth="1"/>
    <col min="12041" max="12041" width="12.85546875" style="1" customWidth="1"/>
    <col min="12042" max="12042" width="24.7109375" style="1" customWidth="1"/>
    <col min="12043" max="12288" width="11.5703125" style="1"/>
    <col min="12289" max="12289" width="14.7109375" style="1" customWidth="1"/>
    <col min="12290" max="12290" width="11.7109375" style="1" customWidth="1"/>
    <col min="12291" max="12291" width="17.140625" style="1" customWidth="1"/>
    <col min="12292" max="12292" width="53" style="1" customWidth="1"/>
    <col min="12293" max="12293" width="18.85546875" style="1" bestFit="1" customWidth="1"/>
    <col min="12294" max="12294" width="13" style="1" bestFit="1" customWidth="1"/>
    <col min="12295" max="12295" width="16.7109375" style="1" customWidth="1"/>
    <col min="12296" max="12296" width="19.28515625" style="1" bestFit="1" customWidth="1"/>
    <col min="12297" max="12297" width="12.85546875" style="1" customWidth="1"/>
    <col min="12298" max="12298" width="24.7109375" style="1" customWidth="1"/>
    <col min="12299" max="12544" width="11.5703125" style="1"/>
    <col min="12545" max="12545" width="14.7109375" style="1" customWidth="1"/>
    <col min="12546" max="12546" width="11.7109375" style="1" customWidth="1"/>
    <col min="12547" max="12547" width="17.140625" style="1" customWidth="1"/>
    <col min="12548" max="12548" width="53" style="1" customWidth="1"/>
    <col min="12549" max="12549" width="18.85546875" style="1" bestFit="1" customWidth="1"/>
    <col min="12550" max="12550" width="13" style="1" bestFit="1" customWidth="1"/>
    <col min="12551" max="12551" width="16.7109375" style="1" customWidth="1"/>
    <col min="12552" max="12552" width="19.28515625" style="1" bestFit="1" customWidth="1"/>
    <col min="12553" max="12553" width="12.85546875" style="1" customWidth="1"/>
    <col min="12554" max="12554" width="24.7109375" style="1" customWidth="1"/>
    <col min="12555" max="12800" width="11.5703125" style="1"/>
    <col min="12801" max="12801" width="14.7109375" style="1" customWidth="1"/>
    <col min="12802" max="12802" width="11.7109375" style="1" customWidth="1"/>
    <col min="12803" max="12803" width="17.140625" style="1" customWidth="1"/>
    <col min="12804" max="12804" width="53" style="1" customWidth="1"/>
    <col min="12805" max="12805" width="18.85546875" style="1" bestFit="1" customWidth="1"/>
    <col min="12806" max="12806" width="13" style="1" bestFit="1" customWidth="1"/>
    <col min="12807" max="12807" width="16.7109375" style="1" customWidth="1"/>
    <col min="12808" max="12808" width="19.28515625" style="1" bestFit="1" customWidth="1"/>
    <col min="12809" max="12809" width="12.85546875" style="1" customWidth="1"/>
    <col min="12810" max="12810" width="24.7109375" style="1" customWidth="1"/>
    <col min="12811" max="13056" width="11.5703125" style="1"/>
    <col min="13057" max="13057" width="14.7109375" style="1" customWidth="1"/>
    <col min="13058" max="13058" width="11.7109375" style="1" customWidth="1"/>
    <col min="13059" max="13059" width="17.140625" style="1" customWidth="1"/>
    <col min="13060" max="13060" width="53" style="1" customWidth="1"/>
    <col min="13061" max="13061" width="18.85546875" style="1" bestFit="1" customWidth="1"/>
    <col min="13062" max="13062" width="13" style="1" bestFit="1" customWidth="1"/>
    <col min="13063" max="13063" width="16.7109375" style="1" customWidth="1"/>
    <col min="13064" max="13064" width="19.28515625" style="1" bestFit="1" customWidth="1"/>
    <col min="13065" max="13065" width="12.85546875" style="1" customWidth="1"/>
    <col min="13066" max="13066" width="24.7109375" style="1" customWidth="1"/>
    <col min="13067" max="13312" width="11.5703125" style="1"/>
    <col min="13313" max="13313" width="14.7109375" style="1" customWidth="1"/>
    <col min="13314" max="13314" width="11.7109375" style="1" customWidth="1"/>
    <col min="13315" max="13315" width="17.140625" style="1" customWidth="1"/>
    <col min="13316" max="13316" width="53" style="1" customWidth="1"/>
    <col min="13317" max="13317" width="18.85546875" style="1" bestFit="1" customWidth="1"/>
    <col min="13318" max="13318" width="13" style="1" bestFit="1" customWidth="1"/>
    <col min="13319" max="13319" width="16.7109375" style="1" customWidth="1"/>
    <col min="13320" max="13320" width="19.28515625" style="1" bestFit="1" customWidth="1"/>
    <col min="13321" max="13321" width="12.85546875" style="1" customWidth="1"/>
    <col min="13322" max="13322" width="24.7109375" style="1" customWidth="1"/>
    <col min="13323" max="13568" width="11.5703125" style="1"/>
    <col min="13569" max="13569" width="14.7109375" style="1" customWidth="1"/>
    <col min="13570" max="13570" width="11.7109375" style="1" customWidth="1"/>
    <col min="13571" max="13571" width="17.140625" style="1" customWidth="1"/>
    <col min="13572" max="13572" width="53" style="1" customWidth="1"/>
    <col min="13573" max="13573" width="18.85546875" style="1" bestFit="1" customWidth="1"/>
    <col min="13574" max="13574" width="13" style="1" bestFit="1" customWidth="1"/>
    <col min="13575" max="13575" width="16.7109375" style="1" customWidth="1"/>
    <col min="13576" max="13576" width="19.28515625" style="1" bestFit="1" customWidth="1"/>
    <col min="13577" max="13577" width="12.85546875" style="1" customWidth="1"/>
    <col min="13578" max="13578" width="24.7109375" style="1" customWidth="1"/>
    <col min="13579" max="13824" width="11.5703125" style="1"/>
    <col min="13825" max="13825" width="14.7109375" style="1" customWidth="1"/>
    <col min="13826" max="13826" width="11.7109375" style="1" customWidth="1"/>
    <col min="13827" max="13827" width="17.140625" style="1" customWidth="1"/>
    <col min="13828" max="13828" width="53" style="1" customWidth="1"/>
    <col min="13829" max="13829" width="18.85546875" style="1" bestFit="1" customWidth="1"/>
    <col min="13830" max="13830" width="13" style="1" bestFit="1" customWidth="1"/>
    <col min="13831" max="13831" width="16.7109375" style="1" customWidth="1"/>
    <col min="13832" max="13832" width="19.28515625" style="1" bestFit="1" customWidth="1"/>
    <col min="13833" max="13833" width="12.85546875" style="1" customWidth="1"/>
    <col min="13834" max="13834" width="24.7109375" style="1" customWidth="1"/>
    <col min="13835" max="14080" width="11.5703125" style="1"/>
    <col min="14081" max="14081" width="14.7109375" style="1" customWidth="1"/>
    <col min="14082" max="14082" width="11.7109375" style="1" customWidth="1"/>
    <col min="14083" max="14083" width="17.140625" style="1" customWidth="1"/>
    <col min="14084" max="14084" width="53" style="1" customWidth="1"/>
    <col min="14085" max="14085" width="18.85546875" style="1" bestFit="1" customWidth="1"/>
    <col min="14086" max="14086" width="13" style="1" bestFit="1" customWidth="1"/>
    <col min="14087" max="14087" width="16.7109375" style="1" customWidth="1"/>
    <col min="14088" max="14088" width="19.28515625" style="1" bestFit="1" customWidth="1"/>
    <col min="14089" max="14089" width="12.85546875" style="1" customWidth="1"/>
    <col min="14090" max="14090" width="24.7109375" style="1" customWidth="1"/>
    <col min="14091" max="14336" width="11.5703125" style="1"/>
    <col min="14337" max="14337" width="14.7109375" style="1" customWidth="1"/>
    <col min="14338" max="14338" width="11.7109375" style="1" customWidth="1"/>
    <col min="14339" max="14339" width="17.140625" style="1" customWidth="1"/>
    <col min="14340" max="14340" width="53" style="1" customWidth="1"/>
    <col min="14341" max="14341" width="18.85546875" style="1" bestFit="1" customWidth="1"/>
    <col min="14342" max="14342" width="13" style="1" bestFit="1" customWidth="1"/>
    <col min="14343" max="14343" width="16.7109375" style="1" customWidth="1"/>
    <col min="14344" max="14344" width="19.28515625" style="1" bestFit="1" customWidth="1"/>
    <col min="14345" max="14345" width="12.85546875" style="1" customWidth="1"/>
    <col min="14346" max="14346" width="24.7109375" style="1" customWidth="1"/>
    <col min="14347" max="14592" width="11.5703125" style="1"/>
    <col min="14593" max="14593" width="14.7109375" style="1" customWidth="1"/>
    <col min="14594" max="14594" width="11.7109375" style="1" customWidth="1"/>
    <col min="14595" max="14595" width="17.140625" style="1" customWidth="1"/>
    <col min="14596" max="14596" width="53" style="1" customWidth="1"/>
    <col min="14597" max="14597" width="18.85546875" style="1" bestFit="1" customWidth="1"/>
    <col min="14598" max="14598" width="13" style="1" bestFit="1" customWidth="1"/>
    <col min="14599" max="14599" width="16.7109375" style="1" customWidth="1"/>
    <col min="14600" max="14600" width="19.28515625" style="1" bestFit="1" customWidth="1"/>
    <col min="14601" max="14601" width="12.85546875" style="1" customWidth="1"/>
    <col min="14602" max="14602" width="24.7109375" style="1" customWidth="1"/>
    <col min="14603" max="14848" width="11.5703125" style="1"/>
    <col min="14849" max="14849" width="14.7109375" style="1" customWidth="1"/>
    <col min="14850" max="14850" width="11.7109375" style="1" customWidth="1"/>
    <col min="14851" max="14851" width="17.140625" style="1" customWidth="1"/>
    <col min="14852" max="14852" width="53" style="1" customWidth="1"/>
    <col min="14853" max="14853" width="18.85546875" style="1" bestFit="1" customWidth="1"/>
    <col min="14854" max="14854" width="13" style="1" bestFit="1" customWidth="1"/>
    <col min="14855" max="14855" width="16.7109375" style="1" customWidth="1"/>
    <col min="14856" max="14856" width="19.28515625" style="1" bestFit="1" customWidth="1"/>
    <col min="14857" max="14857" width="12.85546875" style="1" customWidth="1"/>
    <col min="14858" max="14858" width="24.7109375" style="1" customWidth="1"/>
    <col min="14859" max="15104" width="11.5703125" style="1"/>
    <col min="15105" max="15105" width="14.7109375" style="1" customWidth="1"/>
    <col min="15106" max="15106" width="11.7109375" style="1" customWidth="1"/>
    <col min="15107" max="15107" width="17.140625" style="1" customWidth="1"/>
    <col min="15108" max="15108" width="53" style="1" customWidth="1"/>
    <col min="15109" max="15109" width="18.85546875" style="1" bestFit="1" customWidth="1"/>
    <col min="15110" max="15110" width="13" style="1" bestFit="1" customWidth="1"/>
    <col min="15111" max="15111" width="16.7109375" style="1" customWidth="1"/>
    <col min="15112" max="15112" width="19.28515625" style="1" bestFit="1" customWidth="1"/>
    <col min="15113" max="15113" width="12.85546875" style="1" customWidth="1"/>
    <col min="15114" max="15114" width="24.7109375" style="1" customWidth="1"/>
    <col min="15115" max="15360" width="11.5703125" style="1"/>
    <col min="15361" max="15361" width="14.7109375" style="1" customWidth="1"/>
    <col min="15362" max="15362" width="11.7109375" style="1" customWidth="1"/>
    <col min="15363" max="15363" width="17.140625" style="1" customWidth="1"/>
    <col min="15364" max="15364" width="53" style="1" customWidth="1"/>
    <col min="15365" max="15365" width="18.85546875" style="1" bestFit="1" customWidth="1"/>
    <col min="15366" max="15366" width="13" style="1" bestFit="1" customWidth="1"/>
    <col min="15367" max="15367" width="16.7109375" style="1" customWidth="1"/>
    <col min="15368" max="15368" width="19.28515625" style="1" bestFit="1" customWidth="1"/>
    <col min="15369" max="15369" width="12.85546875" style="1" customWidth="1"/>
    <col min="15370" max="15370" width="24.7109375" style="1" customWidth="1"/>
    <col min="15371" max="15616" width="11.5703125" style="1"/>
    <col min="15617" max="15617" width="14.7109375" style="1" customWidth="1"/>
    <col min="15618" max="15618" width="11.7109375" style="1" customWidth="1"/>
    <col min="15619" max="15619" width="17.140625" style="1" customWidth="1"/>
    <col min="15620" max="15620" width="53" style="1" customWidth="1"/>
    <col min="15621" max="15621" width="18.85546875" style="1" bestFit="1" customWidth="1"/>
    <col min="15622" max="15622" width="13" style="1" bestFit="1" customWidth="1"/>
    <col min="15623" max="15623" width="16.7109375" style="1" customWidth="1"/>
    <col min="15624" max="15624" width="19.28515625" style="1" bestFit="1" customWidth="1"/>
    <col min="15625" max="15625" width="12.85546875" style="1" customWidth="1"/>
    <col min="15626" max="15626" width="24.7109375" style="1" customWidth="1"/>
    <col min="15627" max="15872" width="11.5703125" style="1"/>
    <col min="15873" max="15873" width="14.7109375" style="1" customWidth="1"/>
    <col min="15874" max="15874" width="11.7109375" style="1" customWidth="1"/>
    <col min="15875" max="15875" width="17.140625" style="1" customWidth="1"/>
    <col min="15876" max="15876" width="53" style="1" customWidth="1"/>
    <col min="15877" max="15877" width="18.85546875" style="1" bestFit="1" customWidth="1"/>
    <col min="15878" max="15878" width="13" style="1" bestFit="1" customWidth="1"/>
    <col min="15879" max="15879" width="16.7109375" style="1" customWidth="1"/>
    <col min="15880" max="15880" width="19.28515625" style="1" bestFit="1" customWidth="1"/>
    <col min="15881" max="15881" width="12.85546875" style="1" customWidth="1"/>
    <col min="15882" max="15882" width="24.7109375" style="1" customWidth="1"/>
    <col min="15883" max="16128" width="11.5703125" style="1"/>
    <col min="16129" max="16129" width="14.7109375" style="1" customWidth="1"/>
    <col min="16130" max="16130" width="11.7109375" style="1" customWidth="1"/>
    <col min="16131" max="16131" width="17.140625" style="1" customWidth="1"/>
    <col min="16132" max="16132" width="53" style="1" customWidth="1"/>
    <col min="16133" max="16133" width="18.85546875" style="1" bestFit="1" customWidth="1"/>
    <col min="16134" max="16134" width="13" style="1" bestFit="1" customWidth="1"/>
    <col min="16135" max="16135" width="16.7109375" style="1" customWidth="1"/>
    <col min="16136" max="16136" width="19.28515625" style="1" bestFit="1" customWidth="1"/>
    <col min="16137" max="16137" width="12.85546875" style="1" customWidth="1"/>
    <col min="16138" max="16138" width="24.7109375" style="1" customWidth="1"/>
    <col min="16139" max="16384" width="11.5703125" style="1"/>
  </cols>
  <sheetData>
    <row r="1" spans="1:11" ht="33.6" customHeight="1" x14ac:dyDescent="0.25">
      <c r="A1" s="747" t="s">
        <v>289</v>
      </c>
      <c r="B1" s="747"/>
      <c r="C1" s="747"/>
      <c r="D1" s="747"/>
      <c r="E1" s="747"/>
      <c r="F1" s="747"/>
      <c r="G1" s="747"/>
      <c r="H1" s="747"/>
      <c r="I1" s="747"/>
      <c r="J1" s="747"/>
    </row>
    <row r="2" spans="1:11" ht="35.450000000000003" customHeight="1" x14ac:dyDescent="0.25">
      <c r="A2" s="747" t="s">
        <v>92</v>
      </c>
      <c r="B2" s="747"/>
      <c r="C2" s="747"/>
      <c r="D2" s="747"/>
      <c r="E2" s="747"/>
      <c r="F2" s="747"/>
      <c r="G2" s="747"/>
      <c r="H2" s="747"/>
      <c r="I2" s="747"/>
      <c r="J2" s="747"/>
    </row>
    <row r="3" spans="1:11" ht="20.45" customHeight="1" thickBot="1" x14ac:dyDescent="0.3">
      <c r="A3" s="748"/>
      <c r="B3" s="748"/>
      <c r="C3" s="748"/>
      <c r="D3" s="748"/>
      <c r="E3" s="748"/>
      <c r="F3" s="748"/>
      <c r="G3" s="748"/>
      <c r="H3" s="748"/>
      <c r="I3" s="748"/>
      <c r="J3" s="748"/>
    </row>
    <row r="4" spans="1:11" ht="21.6" customHeight="1" thickBot="1" x14ac:dyDescent="0.3">
      <c r="A4" s="749" t="s">
        <v>100</v>
      </c>
      <c r="B4" s="750"/>
      <c r="C4" s="750"/>
      <c r="D4" s="750"/>
      <c r="E4" s="751" t="s">
        <v>316</v>
      </c>
      <c r="F4" s="751"/>
      <c r="G4" s="751"/>
      <c r="H4" s="751"/>
      <c r="I4" s="751"/>
      <c r="J4" s="752"/>
    </row>
    <row r="5" spans="1:11" ht="21.6" customHeight="1" x14ac:dyDescent="0.25">
      <c r="A5" s="268" t="s">
        <v>315</v>
      </c>
      <c r="B5" s="268"/>
      <c r="C5" s="268"/>
      <c r="D5" s="268"/>
      <c r="E5" s="269"/>
      <c r="F5" s="269"/>
      <c r="G5" s="269"/>
      <c r="H5" s="269"/>
      <c r="I5" s="753" t="s">
        <v>400</v>
      </c>
      <c r="J5" s="753"/>
    </row>
    <row r="6" spans="1:11" ht="21.6" customHeight="1" x14ac:dyDescent="0.25">
      <c r="A6" s="744" t="s">
        <v>293</v>
      </c>
      <c r="B6" s="745"/>
      <c r="C6" s="745"/>
      <c r="D6" s="746"/>
      <c r="E6" s="744"/>
      <c r="F6" s="745"/>
      <c r="G6" s="745"/>
      <c r="H6" s="745"/>
      <c r="I6" s="745"/>
      <c r="J6" s="746"/>
    </row>
    <row r="7" spans="1:11" ht="21.6" customHeight="1" thickBot="1" x14ac:dyDescent="0.3">
      <c r="A7" s="734" t="s">
        <v>294</v>
      </c>
      <c r="B7" s="735"/>
      <c r="C7" s="735"/>
      <c r="D7" s="736"/>
      <c r="E7" s="734"/>
      <c r="F7" s="735"/>
      <c r="G7" s="735"/>
      <c r="H7" s="735"/>
      <c r="I7" s="735"/>
      <c r="J7" s="736"/>
    </row>
    <row r="8" spans="1:11" ht="30" customHeight="1" x14ac:dyDescent="0.25">
      <c r="A8" s="737" t="s">
        <v>93</v>
      </c>
      <c r="B8" s="738" t="s">
        <v>94</v>
      </c>
      <c r="C8" s="738" t="s">
        <v>95</v>
      </c>
      <c r="D8" s="738" t="s">
        <v>96</v>
      </c>
      <c r="E8" s="739" t="s">
        <v>75</v>
      </c>
      <c r="F8" s="740"/>
      <c r="G8" s="740"/>
      <c r="H8" s="741"/>
      <c r="I8" s="742" t="s">
        <v>477</v>
      </c>
      <c r="J8" s="743"/>
    </row>
    <row r="9" spans="1:11" ht="22.15" customHeight="1" x14ac:dyDescent="0.25">
      <c r="A9" s="726"/>
      <c r="B9" s="730"/>
      <c r="C9" s="730"/>
      <c r="D9" s="730"/>
      <c r="E9" s="487" t="s">
        <v>287</v>
      </c>
      <c r="F9" s="487" t="s">
        <v>257</v>
      </c>
      <c r="G9" s="488" t="s">
        <v>97</v>
      </c>
      <c r="H9" s="487" t="s">
        <v>98</v>
      </c>
      <c r="I9" s="500" t="s">
        <v>78</v>
      </c>
      <c r="J9" s="490" t="s">
        <v>257</v>
      </c>
    </row>
    <row r="10" spans="1:11" ht="70.900000000000006" customHeight="1" x14ac:dyDescent="0.25">
      <c r="A10" s="501" t="s">
        <v>298</v>
      </c>
      <c r="B10" s="270" t="s">
        <v>79</v>
      </c>
      <c r="C10" s="281" t="s">
        <v>66</v>
      </c>
      <c r="D10" s="270" t="s">
        <v>407</v>
      </c>
      <c r="E10" s="270" t="s">
        <v>466</v>
      </c>
      <c r="F10" s="271">
        <v>1</v>
      </c>
      <c r="G10" s="272">
        <f>+'Apertura Prog'!F8</f>
        <v>732070</v>
      </c>
      <c r="H10" s="273" t="s">
        <v>402</v>
      </c>
      <c r="I10" s="245" t="s">
        <v>180</v>
      </c>
      <c r="J10" s="502">
        <v>3932</v>
      </c>
      <c r="K10" s="115"/>
    </row>
    <row r="11" spans="1:11" ht="55.9" customHeight="1" x14ac:dyDescent="0.25">
      <c r="A11" s="503"/>
      <c r="B11" s="270" t="s">
        <v>68</v>
      </c>
      <c r="C11" s="281" t="s">
        <v>80</v>
      </c>
      <c r="D11" s="270" t="s">
        <v>380</v>
      </c>
      <c r="E11" s="270" t="s">
        <v>467</v>
      </c>
      <c r="F11" s="271">
        <v>1</v>
      </c>
      <c r="G11" s="274">
        <f>+'Apertura Prog'!F9</f>
        <v>732070</v>
      </c>
      <c r="H11" s="273" t="s">
        <v>402</v>
      </c>
      <c r="I11" s="245" t="s">
        <v>180</v>
      </c>
      <c r="J11" s="502">
        <v>3932</v>
      </c>
      <c r="K11" s="115"/>
    </row>
    <row r="12" spans="1:11" ht="61.15" customHeight="1" x14ac:dyDescent="0.25">
      <c r="A12" s="503"/>
      <c r="B12" s="270" t="s">
        <v>81</v>
      </c>
      <c r="C12" s="281" t="s">
        <v>82</v>
      </c>
      <c r="D12" s="270" t="s">
        <v>408</v>
      </c>
      <c r="E12" s="270" t="s">
        <v>468</v>
      </c>
      <c r="F12" s="271">
        <v>1</v>
      </c>
      <c r="G12" s="275">
        <f>+'Apertura Prog'!F10</f>
        <v>52000</v>
      </c>
      <c r="H12" s="273" t="s">
        <v>402</v>
      </c>
      <c r="I12" s="245" t="s">
        <v>180</v>
      </c>
      <c r="J12" s="502">
        <v>3932</v>
      </c>
    </row>
    <row r="13" spans="1:11" ht="63.6" customHeight="1" thickBot="1" x14ac:dyDescent="0.35">
      <c r="A13" s="504"/>
      <c r="B13" s="505" t="s">
        <v>88</v>
      </c>
      <c r="C13" s="506" t="s">
        <v>89</v>
      </c>
      <c r="D13" s="507" t="s">
        <v>417</v>
      </c>
      <c r="E13" s="508" t="s">
        <v>469</v>
      </c>
      <c r="F13" s="507">
        <v>1</v>
      </c>
      <c r="G13" s="509">
        <f>+'Apertura Prog'!F13</f>
        <v>680070</v>
      </c>
      <c r="H13" s="510" t="s">
        <v>402</v>
      </c>
      <c r="I13" s="511" t="s">
        <v>180</v>
      </c>
      <c r="J13" s="512">
        <v>3932</v>
      </c>
    </row>
    <row r="14" spans="1:11" x14ac:dyDescent="0.25">
      <c r="G14" s="277"/>
      <c r="H14" s="278"/>
      <c r="J14" s="278"/>
    </row>
    <row r="15" spans="1:11" x14ac:dyDescent="0.25">
      <c r="G15" s="277"/>
    </row>
  </sheetData>
  <mergeCells count="16">
    <mergeCell ref="A6:D6"/>
    <mergeCell ref="E6:J6"/>
    <mergeCell ref="A1:J1"/>
    <mergeCell ref="A3:J3"/>
    <mergeCell ref="A4:D4"/>
    <mergeCell ref="E4:J4"/>
    <mergeCell ref="I5:J5"/>
    <mergeCell ref="A2:J2"/>
    <mergeCell ref="A7:D7"/>
    <mergeCell ref="E7:J7"/>
    <mergeCell ref="A8:A9"/>
    <mergeCell ref="B8:B9"/>
    <mergeCell ref="C8:C9"/>
    <mergeCell ref="D8:D9"/>
    <mergeCell ref="E8:H8"/>
    <mergeCell ref="I8:J8"/>
  </mergeCells>
  <printOptions horizontalCentered="1"/>
  <pageMargins left="0.51181102362204722" right="0.59055118110236227" top="1.1417322834645669" bottom="0.55118110236220474" header="0.31496062992125984" footer="0.31496062992125984"/>
  <pageSetup paperSize="5" scale="80" orientation="landscape" horizontalDpi="300" verticalDpi="300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57"/>
  <sheetViews>
    <sheetView showGridLines="0" topLeftCell="A31" zoomScaleNormal="100" workbookViewId="0">
      <selection activeCell="A25" sqref="A25:XFD25"/>
    </sheetView>
  </sheetViews>
  <sheetFormatPr baseColWidth="10" defaultColWidth="10.85546875" defaultRowHeight="16.5" x14ac:dyDescent="0.3"/>
  <cols>
    <col min="1" max="1" width="12.42578125" style="241" customWidth="1"/>
    <col min="2" max="2" width="10.28515625" style="264" customWidth="1"/>
    <col min="3" max="3" width="41" style="264" customWidth="1"/>
    <col min="4" max="4" width="9.28515625" style="241" customWidth="1"/>
    <col min="5" max="5" width="9.5703125" style="241" customWidth="1"/>
    <col min="6" max="6" width="11.5703125" style="265" customWidth="1"/>
    <col min="7" max="7" width="12.28515625" style="265" customWidth="1"/>
    <col min="8" max="8" width="16.85546875" style="241" customWidth="1"/>
    <col min="9" max="20" width="3" style="241" customWidth="1"/>
    <col min="21" max="21" width="10.85546875" style="241"/>
    <col min="22" max="22" width="12.42578125" style="241" bestFit="1" customWidth="1"/>
    <col min="23" max="239" width="10.85546875" style="241"/>
    <col min="240" max="240" width="12.42578125" style="241" customWidth="1"/>
    <col min="241" max="241" width="10.28515625" style="241" customWidth="1"/>
    <col min="242" max="242" width="53.85546875" style="241" customWidth="1"/>
    <col min="243" max="243" width="10.85546875" style="241"/>
    <col min="244" max="244" width="8.85546875" style="241" customWidth="1"/>
    <col min="245" max="245" width="10.85546875" style="241"/>
    <col min="246" max="246" width="13.7109375" style="241" customWidth="1"/>
    <col min="247" max="247" width="18.5703125" style="241" customWidth="1"/>
    <col min="248" max="259" width="2.42578125" style="241" customWidth="1"/>
    <col min="260" max="495" width="10.85546875" style="241"/>
    <col min="496" max="496" width="12.42578125" style="241" customWidth="1"/>
    <col min="497" max="497" width="10.28515625" style="241" customWidth="1"/>
    <col min="498" max="498" width="53.85546875" style="241" customWidth="1"/>
    <col min="499" max="499" width="10.85546875" style="241"/>
    <col min="500" max="500" width="8.85546875" style="241" customWidth="1"/>
    <col min="501" max="501" width="10.85546875" style="241"/>
    <col min="502" max="502" width="13.7109375" style="241" customWidth="1"/>
    <col min="503" max="503" width="18.5703125" style="241" customWidth="1"/>
    <col min="504" max="515" width="2.42578125" style="241" customWidth="1"/>
    <col min="516" max="751" width="10.85546875" style="241"/>
    <col min="752" max="752" width="12.42578125" style="241" customWidth="1"/>
    <col min="753" max="753" width="10.28515625" style="241" customWidth="1"/>
    <col min="754" max="754" width="53.85546875" style="241" customWidth="1"/>
    <col min="755" max="755" width="10.85546875" style="241"/>
    <col min="756" max="756" width="8.85546875" style="241" customWidth="1"/>
    <col min="757" max="757" width="10.85546875" style="241"/>
    <col min="758" max="758" width="13.7109375" style="241" customWidth="1"/>
    <col min="759" max="759" width="18.5703125" style="241" customWidth="1"/>
    <col min="760" max="771" width="2.42578125" style="241" customWidth="1"/>
    <col min="772" max="1007" width="10.85546875" style="241"/>
    <col min="1008" max="1008" width="12.42578125" style="241" customWidth="1"/>
    <col min="1009" max="1009" width="10.28515625" style="241" customWidth="1"/>
    <col min="1010" max="1010" width="53.85546875" style="241" customWidth="1"/>
    <col min="1011" max="1011" width="10.85546875" style="241"/>
    <col min="1012" max="1012" width="8.85546875" style="241" customWidth="1"/>
    <col min="1013" max="1013" width="10.85546875" style="241"/>
    <col min="1014" max="1014" width="13.7109375" style="241" customWidth="1"/>
    <col min="1015" max="1015" width="18.5703125" style="241" customWidth="1"/>
    <col min="1016" max="1027" width="2.42578125" style="241" customWidth="1"/>
    <col min="1028" max="1263" width="10.85546875" style="241"/>
    <col min="1264" max="1264" width="12.42578125" style="241" customWidth="1"/>
    <col min="1265" max="1265" width="10.28515625" style="241" customWidth="1"/>
    <col min="1266" max="1266" width="53.85546875" style="241" customWidth="1"/>
    <col min="1267" max="1267" width="10.85546875" style="241"/>
    <col min="1268" max="1268" width="8.85546875" style="241" customWidth="1"/>
    <col min="1269" max="1269" width="10.85546875" style="241"/>
    <col min="1270" max="1270" width="13.7109375" style="241" customWidth="1"/>
    <col min="1271" max="1271" width="18.5703125" style="241" customWidth="1"/>
    <col min="1272" max="1283" width="2.42578125" style="241" customWidth="1"/>
    <col min="1284" max="1519" width="10.85546875" style="241"/>
    <col min="1520" max="1520" width="12.42578125" style="241" customWidth="1"/>
    <col min="1521" max="1521" width="10.28515625" style="241" customWidth="1"/>
    <col min="1522" max="1522" width="53.85546875" style="241" customWidth="1"/>
    <col min="1523" max="1523" width="10.85546875" style="241"/>
    <col min="1524" max="1524" width="8.85546875" style="241" customWidth="1"/>
    <col min="1525" max="1525" width="10.85546875" style="241"/>
    <col min="1526" max="1526" width="13.7109375" style="241" customWidth="1"/>
    <col min="1527" max="1527" width="18.5703125" style="241" customWidth="1"/>
    <col min="1528" max="1539" width="2.42578125" style="241" customWidth="1"/>
    <col min="1540" max="1775" width="10.85546875" style="241"/>
    <col min="1776" max="1776" width="12.42578125" style="241" customWidth="1"/>
    <col min="1777" max="1777" width="10.28515625" style="241" customWidth="1"/>
    <col min="1778" max="1778" width="53.85546875" style="241" customWidth="1"/>
    <col min="1779" max="1779" width="10.85546875" style="241"/>
    <col min="1780" max="1780" width="8.85546875" style="241" customWidth="1"/>
    <col min="1781" max="1781" width="10.85546875" style="241"/>
    <col min="1782" max="1782" width="13.7109375" style="241" customWidth="1"/>
    <col min="1783" max="1783" width="18.5703125" style="241" customWidth="1"/>
    <col min="1784" max="1795" width="2.42578125" style="241" customWidth="1"/>
    <col min="1796" max="2031" width="10.85546875" style="241"/>
    <col min="2032" max="2032" width="12.42578125" style="241" customWidth="1"/>
    <col min="2033" max="2033" width="10.28515625" style="241" customWidth="1"/>
    <col min="2034" max="2034" width="53.85546875" style="241" customWidth="1"/>
    <col min="2035" max="2035" width="10.85546875" style="241"/>
    <col min="2036" max="2036" width="8.85546875" style="241" customWidth="1"/>
    <col min="2037" max="2037" width="10.85546875" style="241"/>
    <col min="2038" max="2038" width="13.7109375" style="241" customWidth="1"/>
    <col min="2039" max="2039" width="18.5703125" style="241" customWidth="1"/>
    <col min="2040" max="2051" width="2.42578125" style="241" customWidth="1"/>
    <col min="2052" max="2287" width="10.85546875" style="241"/>
    <col min="2288" max="2288" width="12.42578125" style="241" customWidth="1"/>
    <col min="2289" max="2289" width="10.28515625" style="241" customWidth="1"/>
    <col min="2290" max="2290" width="53.85546875" style="241" customWidth="1"/>
    <col min="2291" max="2291" width="10.85546875" style="241"/>
    <col min="2292" max="2292" width="8.85546875" style="241" customWidth="1"/>
    <col min="2293" max="2293" width="10.85546875" style="241"/>
    <col min="2294" max="2294" width="13.7109375" style="241" customWidth="1"/>
    <col min="2295" max="2295" width="18.5703125" style="241" customWidth="1"/>
    <col min="2296" max="2307" width="2.42578125" style="241" customWidth="1"/>
    <col min="2308" max="2543" width="10.85546875" style="241"/>
    <col min="2544" max="2544" width="12.42578125" style="241" customWidth="1"/>
    <col min="2545" max="2545" width="10.28515625" style="241" customWidth="1"/>
    <col min="2546" max="2546" width="53.85546875" style="241" customWidth="1"/>
    <col min="2547" max="2547" width="10.85546875" style="241"/>
    <col min="2548" max="2548" width="8.85546875" style="241" customWidth="1"/>
    <col min="2549" max="2549" width="10.85546875" style="241"/>
    <col min="2550" max="2550" width="13.7109375" style="241" customWidth="1"/>
    <col min="2551" max="2551" width="18.5703125" style="241" customWidth="1"/>
    <col min="2552" max="2563" width="2.42578125" style="241" customWidth="1"/>
    <col min="2564" max="2799" width="10.85546875" style="241"/>
    <col min="2800" max="2800" width="12.42578125" style="241" customWidth="1"/>
    <col min="2801" max="2801" width="10.28515625" style="241" customWidth="1"/>
    <col min="2802" max="2802" width="53.85546875" style="241" customWidth="1"/>
    <col min="2803" max="2803" width="10.85546875" style="241"/>
    <col min="2804" max="2804" width="8.85546875" style="241" customWidth="1"/>
    <col min="2805" max="2805" width="10.85546875" style="241"/>
    <col min="2806" max="2806" width="13.7109375" style="241" customWidth="1"/>
    <col min="2807" max="2807" width="18.5703125" style="241" customWidth="1"/>
    <col min="2808" max="2819" width="2.42578125" style="241" customWidth="1"/>
    <col min="2820" max="3055" width="10.85546875" style="241"/>
    <col min="3056" max="3056" width="12.42578125" style="241" customWidth="1"/>
    <col min="3057" max="3057" width="10.28515625" style="241" customWidth="1"/>
    <col min="3058" max="3058" width="53.85546875" style="241" customWidth="1"/>
    <col min="3059" max="3059" width="10.85546875" style="241"/>
    <col min="3060" max="3060" width="8.85546875" style="241" customWidth="1"/>
    <col min="3061" max="3061" width="10.85546875" style="241"/>
    <col min="3062" max="3062" width="13.7109375" style="241" customWidth="1"/>
    <col min="3063" max="3063" width="18.5703125" style="241" customWidth="1"/>
    <col min="3064" max="3075" width="2.42578125" style="241" customWidth="1"/>
    <col min="3076" max="3311" width="10.85546875" style="241"/>
    <col min="3312" max="3312" width="12.42578125" style="241" customWidth="1"/>
    <col min="3313" max="3313" width="10.28515625" style="241" customWidth="1"/>
    <col min="3314" max="3314" width="53.85546875" style="241" customWidth="1"/>
    <col min="3315" max="3315" width="10.85546875" style="241"/>
    <col min="3316" max="3316" width="8.85546875" style="241" customWidth="1"/>
    <col min="3317" max="3317" width="10.85546875" style="241"/>
    <col min="3318" max="3318" width="13.7109375" style="241" customWidth="1"/>
    <col min="3319" max="3319" width="18.5703125" style="241" customWidth="1"/>
    <col min="3320" max="3331" width="2.42578125" style="241" customWidth="1"/>
    <col min="3332" max="3567" width="10.85546875" style="241"/>
    <col min="3568" max="3568" width="12.42578125" style="241" customWidth="1"/>
    <col min="3569" max="3569" width="10.28515625" style="241" customWidth="1"/>
    <col min="3570" max="3570" width="53.85546875" style="241" customWidth="1"/>
    <col min="3571" max="3571" width="10.85546875" style="241"/>
    <col min="3572" max="3572" width="8.85546875" style="241" customWidth="1"/>
    <col min="3573" max="3573" width="10.85546875" style="241"/>
    <col min="3574" max="3574" width="13.7109375" style="241" customWidth="1"/>
    <col min="3575" max="3575" width="18.5703125" style="241" customWidth="1"/>
    <col min="3576" max="3587" width="2.42578125" style="241" customWidth="1"/>
    <col min="3588" max="3823" width="10.85546875" style="241"/>
    <col min="3824" max="3824" width="12.42578125" style="241" customWidth="1"/>
    <col min="3825" max="3825" width="10.28515625" style="241" customWidth="1"/>
    <col min="3826" max="3826" width="53.85546875" style="241" customWidth="1"/>
    <col min="3827" max="3827" width="10.85546875" style="241"/>
    <col min="3828" max="3828" width="8.85546875" style="241" customWidth="1"/>
    <col min="3829" max="3829" width="10.85546875" style="241"/>
    <col min="3830" max="3830" width="13.7109375" style="241" customWidth="1"/>
    <col min="3831" max="3831" width="18.5703125" style="241" customWidth="1"/>
    <col min="3832" max="3843" width="2.42578125" style="241" customWidth="1"/>
    <col min="3844" max="4079" width="10.85546875" style="241"/>
    <col min="4080" max="4080" width="12.42578125" style="241" customWidth="1"/>
    <col min="4081" max="4081" width="10.28515625" style="241" customWidth="1"/>
    <col min="4082" max="4082" width="53.85546875" style="241" customWidth="1"/>
    <col min="4083" max="4083" width="10.85546875" style="241"/>
    <col min="4084" max="4084" width="8.85546875" style="241" customWidth="1"/>
    <col min="4085" max="4085" width="10.85546875" style="241"/>
    <col min="4086" max="4086" width="13.7109375" style="241" customWidth="1"/>
    <col min="4087" max="4087" width="18.5703125" style="241" customWidth="1"/>
    <col min="4088" max="4099" width="2.42578125" style="241" customWidth="1"/>
    <col min="4100" max="4335" width="10.85546875" style="241"/>
    <col min="4336" max="4336" width="12.42578125" style="241" customWidth="1"/>
    <col min="4337" max="4337" width="10.28515625" style="241" customWidth="1"/>
    <col min="4338" max="4338" width="53.85546875" style="241" customWidth="1"/>
    <col min="4339" max="4339" width="10.85546875" style="241"/>
    <col min="4340" max="4340" width="8.85546875" style="241" customWidth="1"/>
    <col min="4341" max="4341" width="10.85546875" style="241"/>
    <col min="4342" max="4342" width="13.7109375" style="241" customWidth="1"/>
    <col min="4343" max="4343" width="18.5703125" style="241" customWidth="1"/>
    <col min="4344" max="4355" width="2.42578125" style="241" customWidth="1"/>
    <col min="4356" max="4591" width="10.85546875" style="241"/>
    <col min="4592" max="4592" width="12.42578125" style="241" customWidth="1"/>
    <col min="4593" max="4593" width="10.28515625" style="241" customWidth="1"/>
    <col min="4594" max="4594" width="53.85546875" style="241" customWidth="1"/>
    <col min="4595" max="4595" width="10.85546875" style="241"/>
    <col min="4596" max="4596" width="8.85546875" style="241" customWidth="1"/>
    <col min="4597" max="4597" width="10.85546875" style="241"/>
    <col min="4598" max="4598" width="13.7109375" style="241" customWidth="1"/>
    <col min="4599" max="4599" width="18.5703125" style="241" customWidth="1"/>
    <col min="4600" max="4611" width="2.42578125" style="241" customWidth="1"/>
    <col min="4612" max="4847" width="10.85546875" style="241"/>
    <col min="4848" max="4848" width="12.42578125" style="241" customWidth="1"/>
    <col min="4849" max="4849" width="10.28515625" style="241" customWidth="1"/>
    <col min="4850" max="4850" width="53.85546875" style="241" customWidth="1"/>
    <col min="4851" max="4851" width="10.85546875" style="241"/>
    <col min="4852" max="4852" width="8.85546875" style="241" customWidth="1"/>
    <col min="4853" max="4853" width="10.85546875" style="241"/>
    <col min="4854" max="4854" width="13.7109375" style="241" customWidth="1"/>
    <col min="4855" max="4855" width="18.5703125" style="241" customWidth="1"/>
    <col min="4856" max="4867" width="2.42578125" style="241" customWidth="1"/>
    <col min="4868" max="5103" width="10.85546875" style="241"/>
    <col min="5104" max="5104" width="12.42578125" style="241" customWidth="1"/>
    <col min="5105" max="5105" width="10.28515625" style="241" customWidth="1"/>
    <col min="5106" max="5106" width="53.85546875" style="241" customWidth="1"/>
    <col min="5107" max="5107" width="10.85546875" style="241"/>
    <col min="5108" max="5108" width="8.85546875" style="241" customWidth="1"/>
    <col min="5109" max="5109" width="10.85546875" style="241"/>
    <col min="5110" max="5110" width="13.7109375" style="241" customWidth="1"/>
    <col min="5111" max="5111" width="18.5703125" style="241" customWidth="1"/>
    <col min="5112" max="5123" width="2.42578125" style="241" customWidth="1"/>
    <col min="5124" max="5359" width="10.85546875" style="241"/>
    <col min="5360" max="5360" width="12.42578125" style="241" customWidth="1"/>
    <col min="5361" max="5361" width="10.28515625" style="241" customWidth="1"/>
    <col min="5362" max="5362" width="53.85546875" style="241" customWidth="1"/>
    <col min="5363" max="5363" width="10.85546875" style="241"/>
    <col min="5364" max="5364" width="8.85546875" style="241" customWidth="1"/>
    <col min="5365" max="5365" width="10.85546875" style="241"/>
    <col min="5366" max="5366" width="13.7109375" style="241" customWidth="1"/>
    <col min="5367" max="5367" width="18.5703125" style="241" customWidth="1"/>
    <col min="5368" max="5379" width="2.42578125" style="241" customWidth="1"/>
    <col min="5380" max="5615" width="10.85546875" style="241"/>
    <col min="5616" max="5616" width="12.42578125" style="241" customWidth="1"/>
    <col min="5617" max="5617" width="10.28515625" style="241" customWidth="1"/>
    <col min="5618" max="5618" width="53.85546875" style="241" customWidth="1"/>
    <col min="5619" max="5619" width="10.85546875" style="241"/>
    <col min="5620" max="5620" width="8.85546875" style="241" customWidth="1"/>
    <col min="5621" max="5621" width="10.85546875" style="241"/>
    <col min="5622" max="5622" width="13.7109375" style="241" customWidth="1"/>
    <col min="5623" max="5623" width="18.5703125" style="241" customWidth="1"/>
    <col min="5624" max="5635" width="2.42578125" style="241" customWidth="1"/>
    <col min="5636" max="5871" width="10.85546875" style="241"/>
    <col min="5872" max="5872" width="12.42578125" style="241" customWidth="1"/>
    <col min="5873" max="5873" width="10.28515625" style="241" customWidth="1"/>
    <col min="5874" max="5874" width="53.85546875" style="241" customWidth="1"/>
    <col min="5875" max="5875" width="10.85546875" style="241"/>
    <col min="5876" max="5876" width="8.85546875" style="241" customWidth="1"/>
    <col min="5877" max="5877" width="10.85546875" style="241"/>
    <col min="5878" max="5878" width="13.7109375" style="241" customWidth="1"/>
    <col min="5879" max="5879" width="18.5703125" style="241" customWidth="1"/>
    <col min="5880" max="5891" width="2.42578125" style="241" customWidth="1"/>
    <col min="5892" max="6127" width="10.85546875" style="241"/>
    <col min="6128" max="6128" width="12.42578125" style="241" customWidth="1"/>
    <col min="6129" max="6129" width="10.28515625" style="241" customWidth="1"/>
    <col min="6130" max="6130" width="53.85546875" style="241" customWidth="1"/>
    <col min="6131" max="6131" width="10.85546875" style="241"/>
    <col min="6132" max="6132" width="8.85546875" style="241" customWidth="1"/>
    <col min="6133" max="6133" width="10.85546875" style="241"/>
    <col min="6134" max="6134" width="13.7109375" style="241" customWidth="1"/>
    <col min="6135" max="6135" width="18.5703125" style="241" customWidth="1"/>
    <col min="6136" max="6147" width="2.42578125" style="241" customWidth="1"/>
    <col min="6148" max="6383" width="10.85546875" style="241"/>
    <col min="6384" max="6384" width="12.42578125" style="241" customWidth="1"/>
    <col min="6385" max="6385" width="10.28515625" style="241" customWidth="1"/>
    <col min="6386" max="6386" width="53.85546875" style="241" customWidth="1"/>
    <col min="6387" max="6387" width="10.85546875" style="241"/>
    <col min="6388" max="6388" width="8.85546875" style="241" customWidth="1"/>
    <col min="6389" max="6389" width="10.85546875" style="241"/>
    <col min="6390" max="6390" width="13.7109375" style="241" customWidth="1"/>
    <col min="6391" max="6391" width="18.5703125" style="241" customWidth="1"/>
    <col min="6392" max="6403" width="2.42578125" style="241" customWidth="1"/>
    <col min="6404" max="6639" width="10.85546875" style="241"/>
    <col min="6640" max="6640" width="12.42578125" style="241" customWidth="1"/>
    <col min="6641" max="6641" width="10.28515625" style="241" customWidth="1"/>
    <col min="6642" max="6642" width="53.85546875" style="241" customWidth="1"/>
    <col min="6643" max="6643" width="10.85546875" style="241"/>
    <col min="6644" max="6644" width="8.85546875" style="241" customWidth="1"/>
    <col min="6645" max="6645" width="10.85546875" style="241"/>
    <col min="6646" max="6646" width="13.7109375" style="241" customWidth="1"/>
    <col min="6647" max="6647" width="18.5703125" style="241" customWidth="1"/>
    <col min="6648" max="6659" width="2.42578125" style="241" customWidth="1"/>
    <col min="6660" max="6895" width="10.85546875" style="241"/>
    <col min="6896" max="6896" width="12.42578125" style="241" customWidth="1"/>
    <col min="6897" max="6897" width="10.28515625" style="241" customWidth="1"/>
    <col min="6898" max="6898" width="53.85546875" style="241" customWidth="1"/>
    <col min="6899" max="6899" width="10.85546875" style="241"/>
    <col min="6900" max="6900" width="8.85546875" style="241" customWidth="1"/>
    <col min="6901" max="6901" width="10.85546875" style="241"/>
    <col min="6902" max="6902" width="13.7109375" style="241" customWidth="1"/>
    <col min="6903" max="6903" width="18.5703125" style="241" customWidth="1"/>
    <col min="6904" max="6915" width="2.42578125" style="241" customWidth="1"/>
    <col min="6916" max="7151" width="10.85546875" style="241"/>
    <col min="7152" max="7152" width="12.42578125" style="241" customWidth="1"/>
    <col min="7153" max="7153" width="10.28515625" style="241" customWidth="1"/>
    <col min="7154" max="7154" width="53.85546875" style="241" customWidth="1"/>
    <col min="7155" max="7155" width="10.85546875" style="241"/>
    <col min="7156" max="7156" width="8.85546875" style="241" customWidth="1"/>
    <col min="7157" max="7157" width="10.85546875" style="241"/>
    <col min="7158" max="7158" width="13.7109375" style="241" customWidth="1"/>
    <col min="7159" max="7159" width="18.5703125" style="241" customWidth="1"/>
    <col min="7160" max="7171" width="2.42578125" style="241" customWidth="1"/>
    <col min="7172" max="7407" width="10.85546875" style="241"/>
    <col min="7408" max="7408" width="12.42578125" style="241" customWidth="1"/>
    <col min="7409" max="7409" width="10.28515625" style="241" customWidth="1"/>
    <col min="7410" max="7410" width="53.85546875" style="241" customWidth="1"/>
    <col min="7411" max="7411" width="10.85546875" style="241"/>
    <col min="7412" max="7412" width="8.85546875" style="241" customWidth="1"/>
    <col min="7413" max="7413" width="10.85546875" style="241"/>
    <col min="7414" max="7414" width="13.7109375" style="241" customWidth="1"/>
    <col min="7415" max="7415" width="18.5703125" style="241" customWidth="1"/>
    <col min="7416" max="7427" width="2.42578125" style="241" customWidth="1"/>
    <col min="7428" max="7663" width="10.85546875" style="241"/>
    <col min="7664" max="7664" width="12.42578125" style="241" customWidth="1"/>
    <col min="7665" max="7665" width="10.28515625" style="241" customWidth="1"/>
    <col min="7666" max="7666" width="53.85546875" style="241" customWidth="1"/>
    <col min="7667" max="7667" width="10.85546875" style="241"/>
    <col min="7668" max="7668" width="8.85546875" style="241" customWidth="1"/>
    <col min="7669" max="7669" width="10.85546875" style="241"/>
    <col min="7670" max="7670" width="13.7109375" style="241" customWidth="1"/>
    <col min="7671" max="7671" width="18.5703125" style="241" customWidth="1"/>
    <col min="7672" max="7683" width="2.42578125" style="241" customWidth="1"/>
    <col min="7684" max="7919" width="10.85546875" style="241"/>
    <col min="7920" max="7920" width="12.42578125" style="241" customWidth="1"/>
    <col min="7921" max="7921" width="10.28515625" style="241" customWidth="1"/>
    <col min="7922" max="7922" width="53.85546875" style="241" customWidth="1"/>
    <col min="7923" max="7923" width="10.85546875" style="241"/>
    <col min="7924" max="7924" width="8.85546875" style="241" customWidth="1"/>
    <col min="7925" max="7925" width="10.85546875" style="241"/>
    <col min="7926" max="7926" width="13.7109375" style="241" customWidth="1"/>
    <col min="7927" max="7927" width="18.5703125" style="241" customWidth="1"/>
    <col min="7928" max="7939" width="2.42578125" style="241" customWidth="1"/>
    <col min="7940" max="8175" width="10.85546875" style="241"/>
    <col min="8176" max="8176" width="12.42578125" style="241" customWidth="1"/>
    <col min="8177" max="8177" width="10.28515625" style="241" customWidth="1"/>
    <col min="8178" max="8178" width="53.85546875" style="241" customWidth="1"/>
    <col min="8179" max="8179" width="10.85546875" style="241"/>
    <col min="8180" max="8180" width="8.85546875" style="241" customWidth="1"/>
    <col min="8181" max="8181" width="10.85546875" style="241"/>
    <col min="8182" max="8182" width="13.7109375" style="241" customWidth="1"/>
    <col min="8183" max="8183" width="18.5703125" style="241" customWidth="1"/>
    <col min="8184" max="8195" width="2.42578125" style="241" customWidth="1"/>
    <col min="8196" max="8431" width="10.85546875" style="241"/>
    <col min="8432" max="8432" width="12.42578125" style="241" customWidth="1"/>
    <col min="8433" max="8433" width="10.28515625" style="241" customWidth="1"/>
    <col min="8434" max="8434" width="53.85546875" style="241" customWidth="1"/>
    <col min="8435" max="8435" width="10.85546875" style="241"/>
    <col min="8436" max="8436" width="8.85546875" style="241" customWidth="1"/>
    <col min="8437" max="8437" width="10.85546875" style="241"/>
    <col min="8438" max="8438" width="13.7109375" style="241" customWidth="1"/>
    <col min="8439" max="8439" width="18.5703125" style="241" customWidth="1"/>
    <col min="8440" max="8451" width="2.42578125" style="241" customWidth="1"/>
    <col min="8452" max="8687" width="10.85546875" style="241"/>
    <col min="8688" max="8688" width="12.42578125" style="241" customWidth="1"/>
    <col min="8689" max="8689" width="10.28515625" style="241" customWidth="1"/>
    <col min="8690" max="8690" width="53.85546875" style="241" customWidth="1"/>
    <col min="8691" max="8691" width="10.85546875" style="241"/>
    <col min="8692" max="8692" width="8.85546875" style="241" customWidth="1"/>
    <col min="8693" max="8693" width="10.85546875" style="241"/>
    <col min="8694" max="8694" width="13.7109375" style="241" customWidth="1"/>
    <col min="8695" max="8695" width="18.5703125" style="241" customWidth="1"/>
    <col min="8696" max="8707" width="2.42578125" style="241" customWidth="1"/>
    <col min="8708" max="8943" width="10.85546875" style="241"/>
    <col min="8944" max="8944" width="12.42578125" style="241" customWidth="1"/>
    <col min="8945" max="8945" width="10.28515625" style="241" customWidth="1"/>
    <col min="8946" max="8946" width="53.85546875" style="241" customWidth="1"/>
    <col min="8947" max="8947" width="10.85546875" style="241"/>
    <col min="8948" max="8948" width="8.85546875" style="241" customWidth="1"/>
    <col min="8949" max="8949" width="10.85546875" style="241"/>
    <col min="8950" max="8950" width="13.7109375" style="241" customWidth="1"/>
    <col min="8951" max="8951" width="18.5703125" style="241" customWidth="1"/>
    <col min="8952" max="8963" width="2.42578125" style="241" customWidth="1"/>
    <col min="8964" max="9199" width="10.85546875" style="241"/>
    <col min="9200" max="9200" width="12.42578125" style="241" customWidth="1"/>
    <col min="9201" max="9201" width="10.28515625" style="241" customWidth="1"/>
    <col min="9202" max="9202" width="53.85546875" style="241" customWidth="1"/>
    <col min="9203" max="9203" width="10.85546875" style="241"/>
    <col min="9204" max="9204" width="8.85546875" style="241" customWidth="1"/>
    <col min="9205" max="9205" width="10.85546875" style="241"/>
    <col min="9206" max="9206" width="13.7109375" style="241" customWidth="1"/>
    <col min="9207" max="9207" width="18.5703125" style="241" customWidth="1"/>
    <col min="9208" max="9219" width="2.42578125" style="241" customWidth="1"/>
    <col min="9220" max="9455" width="10.85546875" style="241"/>
    <col min="9456" max="9456" width="12.42578125" style="241" customWidth="1"/>
    <col min="9457" max="9457" width="10.28515625" style="241" customWidth="1"/>
    <col min="9458" max="9458" width="53.85546875" style="241" customWidth="1"/>
    <col min="9459" max="9459" width="10.85546875" style="241"/>
    <col min="9460" max="9460" width="8.85546875" style="241" customWidth="1"/>
    <col min="9461" max="9461" width="10.85546875" style="241"/>
    <col min="9462" max="9462" width="13.7109375" style="241" customWidth="1"/>
    <col min="9463" max="9463" width="18.5703125" style="241" customWidth="1"/>
    <col min="9464" max="9475" width="2.42578125" style="241" customWidth="1"/>
    <col min="9476" max="9711" width="10.85546875" style="241"/>
    <col min="9712" max="9712" width="12.42578125" style="241" customWidth="1"/>
    <col min="9713" max="9713" width="10.28515625" style="241" customWidth="1"/>
    <col min="9714" max="9714" width="53.85546875" style="241" customWidth="1"/>
    <col min="9715" max="9715" width="10.85546875" style="241"/>
    <col min="9716" max="9716" width="8.85546875" style="241" customWidth="1"/>
    <col min="9717" max="9717" width="10.85546875" style="241"/>
    <col min="9718" max="9718" width="13.7109375" style="241" customWidth="1"/>
    <col min="9719" max="9719" width="18.5703125" style="241" customWidth="1"/>
    <col min="9720" max="9731" width="2.42578125" style="241" customWidth="1"/>
    <col min="9732" max="9967" width="10.85546875" style="241"/>
    <col min="9968" max="9968" width="12.42578125" style="241" customWidth="1"/>
    <col min="9969" max="9969" width="10.28515625" style="241" customWidth="1"/>
    <col min="9970" max="9970" width="53.85546875" style="241" customWidth="1"/>
    <col min="9971" max="9971" width="10.85546875" style="241"/>
    <col min="9972" max="9972" width="8.85546875" style="241" customWidth="1"/>
    <col min="9973" max="9973" width="10.85546875" style="241"/>
    <col min="9974" max="9974" width="13.7109375" style="241" customWidth="1"/>
    <col min="9975" max="9975" width="18.5703125" style="241" customWidth="1"/>
    <col min="9976" max="9987" width="2.42578125" style="241" customWidth="1"/>
    <col min="9988" max="10223" width="10.85546875" style="241"/>
    <col min="10224" max="10224" width="12.42578125" style="241" customWidth="1"/>
    <col min="10225" max="10225" width="10.28515625" style="241" customWidth="1"/>
    <col min="10226" max="10226" width="53.85546875" style="241" customWidth="1"/>
    <col min="10227" max="10227" width="10.85546875" style="241"/>
    <col min="10228" max="10228" width="8.85546875" style="241" customWidth="1"/>
    <col min="10229" max="10229" width="10.85546875" style="241"/>
    <col min="10230" max="10230" width="13.7109375" style="241" customWidth="1"/>
    <col min="10231" max="10231" width="18.5703125" style="241" customWidth="1"/>
    <col min="10232" max="10243" width="2.42578125" style="241" customWidth="1"/>
    <col min="10244" max="10479" width="10.85546875" style="241"/>
    <col min="10480" max="10480" width="12.42578125" style="241" customWidth="1"/>
    <col min="10481" max="10481" width="10.28515625" style="241" customWidth="1"/>
    <col min="10482" max="10482" width="53.85546875" style="241" customWidth="1"/>
    <col min="10483" max="10483" width="10.85546875" style="241"/>
    <col min="10484" max="10484" width="8.85546875" style="241" customWidth="1"/>
    <col min="10485" max="10485" width="10.85546875" style="241"/>
    <col min="10486" max="10486" width="13.7109375" style="241" customWidth="1"/>
    <col min="10487" max="10487" width="18.5703125" style="241" customWidth="1"/>
    <col min="10488" max="10499" width="2.42578125" style="241" customWidth="1"/>
    <col min="10500" max="10735" width="10.85546875" style="241"/>
    <col min="10736" max="10736" width="12.42578125" style="241" customWidth="1"/>
    <col min="10737" max="10737" width="10.28515625" style="241" customWidth="1"/>
    <col min="10738" max="10738" width="53.85546875" style="241" customWidth="1"/>
    <col min="10739" max="10739" width="10.85546875" style="241"/>
    <col min="10740" max="10740" width="8.85546875" style="241" customWidth="1"/>
    <col min="10741" max="10741" width="10.85546875" style="241"/>
    <col min="10742" max="10742" width="13.7109375" style="241" customWidth="1"/>
    <col min="10743" max="10743" width="18.5703125" style="241" customWidth="1"/>
    <col min="10744" max="10755" width="2.42578125" style="241" customWidth="1"/>
    <col min="10756" max="10991" width="10.85546875" style="241"/>
    <col min="10992" max="10992" width="12.42578125" style="241" customWidth="1"/>
    <col min="10993" max="10993" width="10.28515625" style="241" customWidth="1"/>
    <col min="10994" max="10994" width="53.85546875" style="241" customWidth="1"/>
    <col min="10995" max="10995" width="10.85546875" style="241"/>
    <col min="10996" max="10996" width="8.85546875" style="241" customWidth="1"/>
    <col min="10997" max="10997" width="10.85546875" style="241"/>
    <col min="10998" max="10998" width="13.7109375" style="241" customWidth="1"/>
    <col min="10999" max="10999" width="18.5703125" style="241" customWidth="1"/>
    <col min="11000" max="11011" width="2.42578125" style="241" customWidth="1"/>
    <col min="11012" max="11247" width="10.85546875" style="241"/>
    <col min="11248" max="11248" width="12.42578125" style="241" customWidth="1"/>
    <col min="11249" max="11249" width="10.28515625" style="241" customWidth="1"/>
    <col min="11250" max="11250" width="53.85546875" style="241" customWidth="1"/>
    <col min="11251" max="11251" width="10.85546875" style="241"/>
    <col min="11252" max="11252" width="8.85546875" style="241" customWidth="1"/>
    <col min="11253" max="11253" width="10.85546875" style="241"/>
    <col min="11254" max="11254" width="13.7109375" style="241" customWidth="1"/>
    <col min="11255" max="11255" width="18.5703125" style="241" customWidth="1"/>
    <col min="11256" max="11267" width="2.42578125" style="241" customWidth="1"/>
    <col min="11268" max="11503" width="10.85546875" style="241"/>
    <col min="11504" max="11504" width="12.42578125" style="241" customWidth="1"/>
    <col min="11505" max="11505" width="10.28515625" style="241" customWidth="1"/>
    <col min="11506" max="11506" width="53.85546875" style="241" customWidth="1"/>
    <col min="11507" max="11507" width="10.85546875" style="241"/>
    <col min="11508" max="11508" width="8.85546875" style="241" customWidth="1"/>
    <col min="11509" max="11509" width="10.85546875" style="241"/>
    <col min="11510" max="11510" width="13.7109375" style="241" customWidth="1"/>
    <col min="11511" max="11511" width="18.5703125" style="241" customWidth="1"/>
    <col min="11512" max="11523" width="2.42578125" style="241" customWidth="1"/>
    <col min="11524" max="11759" width="10.85546875" style="241"/>
    <col min="11760" max="11760" width="12.42578125" style="241" customWidth="1"/>
    <col min="11761" max="11761" width="10.28515625" style="241" customWidth="1"/>
    <col min="11762" max="11762" width="53.85546875" style="241" customWidth="1"/>
    <col min="11763" max="11763" width="10.85546875" style="241"/>
    <col min="11764" max="11764" width="8.85546875" style="241" customWidth="1"/>
    <col min="11765" max="11765" width="10.85546875" style="241"/>
    <col min="11766" max="11766" width="13.7109375" style="241" customWidth="1"/>
    <col min="11767" max="11767" width="18.5703125" style="241" customWidth="1"/>
    <col min="11768" max="11779" width="2.42578125" style="241" customWidth="1"/>
    <col min="11780" max="12015" width="10.85546875" style="241"/>
    <col min="12016" max="12016" width="12.42578125" style="241" customWidth="1"/>
    <col min="12017" max="12017" width="10.28515625" style="241" customWidth="1"/>
    <col min="12018" max="12018" width="53.85546875" style="241" customWidth="1"/>
    <col min="12019" max="12019" width="10.85546875" style="241"/>
    <col min="12020" max="12020" width="8.85546875" style="241" customWidth="1"/>
    <col min="12021" max="12021" width="10.85546875" style="241"/>
    <col min="12022" max="12022" width="13.7109375" style="241" customWidth="1"/>
    <col min="12023" max="12023" width="18.5703125" style="241" customWidth="1"/>
    <col min="12024" max="12035" width="2.42578125" style="241" customWidth="1"/>
    <col min="12036" max="12271" width="10.85546875" style="241"/>
    <col min="12272" max="12272" width="12.42578125" style="241" customWidth="1"/>
    <col min="12273" max="12273" width="10.28515625" style="241" customWidth="1"/>
    <col min="12274" max="12274" width="53.85546875" style="241" customWidth="1"/>
    <col min="12275" max="12275" width="10.85546875" style="241"/>
    <col min="12276" max="12276" width="8.85546875" style="241" customWidth="1"/>
    <col min="12277" max="12277" width="10.85546875" style="241"/>
    <col min="12278" max="12278" width="13.7109375" style="241" customWidth="1"/>
    <col min="12279" max="12279" width="18.5703125" style="241" customWidth="1"/>
    <col min="12280" max="12291" width="2.42578125" style="241" customWidth="1"/>
    <col min="12292" max="12527" width="10.85546875" style="241"/>
    <col min="12528" max="12528" width="12.42578125" style="241" customWidth="1"/>
    <col min="12529" max="12529" width="10.28515625" style="241" customWidth="1"/>
    <col min="12530" max="12530" width="53.85546875" style="241" customWidth="1"/>
    <col min="12531" max="12531" width="10.85546875" style="241"/>
    <col min="12532" max="12532" width="8.85546875" style="241" customWidth="1"/>
    <col min="12533" max="12533" width="10.85546875" style="241"/>
    <col min="12534" max="12534" width="13.7109375" style="241" customWidth="1"/>
    <col min="12535" max="12535" width="18.5703125" style="241" customWidth="1"/>
    <col min="12536" max="12547" width="2.42578125" style="241" customWidth="1"/>
    <col min="12548" max="12783" width="10.85546875" style="241"/>
    <col min="12784" max="12784" width="12.42578125" style="241" customWidth="1"/>
    <col min="12785" max="12785" width="10.28515625" style="241" customWidth="1"/>
    <col min="12786" max="12786" width="53.85546875" style="241" customWidth="1"/>
    <col min="12787" max="12787" width="10.85546875" style="241"/>
    <col min="12788" max="12788" width="8.85546875" style="241" customWidth="1"/>
    <col min="12789" max="12789" width="10.85546875" style="241"/>
    <col min="12790" max="12790" width="13.7109375" style="241" customWidth="1"/>
    <col min="12791" max="12791" width="18.5703125" style="241" customWidth="1"/>
    <col min="12792" max="12803" width="2.42578125" style="241" customWidth="1"/>
    <col min="12804" max="13039" width="10.85546875" style="241"/>
    <col min="13040" max="13040" width="12.42578125" style="241" customWidth="1"/>
    <col min="13041" max="13041" width="10.28515625" style="241" customWidth="1"/>
    <col min="13042" max="13042" width="53.85546875" style="241" customWidth="1"/>
    <col min="13043" max="13043" width="10.85546875" style="241"/>
    <col min="13044" max="13044" width="8.85546875" style="241" customWidth="1"/>
    <col min="13045" max="13045" width="10.85546875" style="241"/>
    <col min="13046" max="13046" width="13.7109375" style="241" customWidth="1"/>
    <col min="13047" max="13047" width="18.5703125" style="241" customWidth="1"/>
    <col min="13048" max="13059" width="2.42578125" style="241" customWidth="1"/>
    <col min="13060" max="13295" width="10.85546875" style="241"/>
    <col min="13296" max="13296" width="12.42578125" style="241" customWidth="1"/>
    <col min="13297" max="13297" width="10.28515625" style="241" customWidth="1"/>
    <col min="13298" max="13298" width="53.85546875" style="241" customWidth="1"/>
    <col min="13299" max="13299" width="10.85546875" style="241"/>
    <col min="13300" max="13300" width="8.85546875" style="241" customWidth="1"/>
    <col min="13301" max="13301" width="10.85546875" style="241"/>
    <col min="13302" max="13302" width="13.7109375" style="241" customWidth="1"/>
    <col min="13303" max="13303" width="18.5703125" style="241" customWidth="1"/>
    <col min="13304" max="13315" width="2.42578125" style="241" customWidth="1"/>
    <col min="13316" max="13551" width="10.85546875" style="241"/>
    <col min="13552" max="13552" width="12.42578125" style="241" customWidth="1"/>
    <col min="13553" max="13553" width="10.28515625" style="241" customWidth="1"/>
    <col min="13554" max="13554" width="53.85546875" style="241" customWidth="1"/>
    <col min="13555" max="13555" width="10.85546875" style="241"/>
    <col min="13556" max="13556" width="8.85546875" style="241" customWidth="1"/>
    <col min="13557" max="13557" width="10.85546875" style="241"/>
    <col min="13558" max="13558" width="13.7109375" style="241" customWidth="1"/>
    <col min="13559" max="13559" width="18.5703125" style="241" customWidth="1"/>
    <col min="13560" max="13571" width="2.42578125" style="241" customWidth="1"/>
    <col min="13572" max="13807" width="10.85546875" style="241"/>
    <col min="13808" max="13808" width="12.42578125" style="241" customWidth="1"/>
    <col min="13809" max="13809" width="10.28515625" style="241" customWidth="1"/>
    <col min="13810" max="13810" width="53.85546875" style="241" customWidth="1"/>
    <col min="13811" max="13811" width="10.85546875" style="241"/>
    <col min="13812" max="13812" width="8.85546875" style="241" customWidth="1"/>
    <col min="13813" max="13813" width="10.85546875" style="241"/>
    <col min="13814" max="13814" width="13.7109375" style="241" customWidth="1"/>
    <col min="13815" max="13815" width="18.5703125" style="241" customWidth="1"/>
    <col min="13816" max="13827" width="2.42578125" style="241" customWidth="1"/>
    <col min="13828" max="14063" width="10.85546875" style="241"/>
    <col min="14064" max="14064" width="12.42578125" style="241" customWidth="1"/>
    <col min="14065" max="14065" width="10.28515625" style="241" customWidth="1"/>
    <col min="14066" max="14066" width="53.85546875" style="241" customWidth="1"/>
    <col min="14067" max="14067" width="10.85546875" style="241"/>
    <col min="14068" max="14068" width="8.85546875" style="241" customWidth="1"/>
    <col min="14069" max="14069" width="10.85546875" style="241"/>
    <col min="14070" max="14070" width="13.7109375" style="241" customWidth="1"/>
    <col min="14071" max="14071" width="18.5703125" style="241" customWidth="1"/>
    <col min="14072" max="14083" width="2.42578125" style="241" customWidth="1"/>
    <col min="14084" max="14319" width="10.85546875" style="241"/>
    <col min="14320" max="14320" width="12.42578125" style="241" customWidth="1"/>
    <col min="14321" max="14321" width="10.28515625" style="241" customWidth="1"/>
    <col min="14322" max="14322" width="53.85546875" style="241" customWidth="1"/>
    <col min="14323" max="14323" width="10.85546875" style="241"/>
    <col min="14324" max="14324" width="8.85546875" style="241" customWidth="1"/>
    <col min="14325" max="14325" width="10.85546875" style="241"/>
    <col min="14326" max="14326" width="13.7109375" style="241" customWidth="1"/>
    <col min="14327" max="14327" width="18.5703125" style="241" customWidth="1"/>
    <col min="14328" max="14339" width="2.42578125" style="241" customWidth="1"/>
    <col min="14340" max="14575" width="10.85546875" style="241"/>
    <col min="14576" max="14576" width="12.42578125" style="241" customWidth="1"/>
    <col min="14577" max="14577" width="10.28515625" style="241" customWidth="1"/>
    <col min="14578" max="14578" width="53.85546875" style="241" customWidth="1"/>
    <col min="14579" max="14579" width="10.85546875" style="241"/>
    <col min="14580" max="14580" width="8.85546875" style="241" customWidth="1"/>
    <col min="14581" max="14581" width="10.85546875" style="241"/>
    <col min="14582" max="14582" width="13.7109375" style="241" customWidth="1"/>
    <col min="14583" max="14583" width="18.5703125" style="241" customWidth="1"/>
    <col min="14584" max="14595" width="2.42578125" style="241" customWidth="1"/>
    <col min="14596" max="14831" width="10.85546875" style="241"/>
    <col min="14832" max="14832" width="12.42578125" style="241" customWidth="1"/>
    <col min="14833" max="14833" width="10.28515625" style="241" customWidth="1"/>
    <col min="14834" max="14834" width="53.85546875" style="241" customWidth="1"/>
    <col min="14835" max="14835" width="10.85546875" style="241"/>
    <col min="14836" max="14836" width="8.85546875" style="241" customWidth="1"/>
    <col min="14837" max="14837" width="10.85546875" style="241"/>
    <col min="14838" max="14838" width="13.7109375" style="241" customWidth="1"/>
    <col min="14839" max="14839" width="18.5703125" style="241" customWidth="1"/>
    <col min="14840" max="14851" width="2.42578125" style="241" customWidth="1"/>
    <col min="14852" max="15087" width="10.85546875" style="241"/>
    <col min="15088" max="15088" width="12.42578125" style="241" customWidth="1"/>
    <col min="15089" max="15089" width="10.28515625" style="241" customWidth="1"/>
    <col min="15090" max="15090" width="53.85546875" style="241" customWidth="1"/>
    <col min="15091" max="15091" width="10.85546875" style="241"/>
    <col min="15092" max="15092" width="8.85546875" style="241" customWidth="1"/>
    <col min="15093" max="15093" width="10.85546875" style="241"/>
    <col min="15094" max="15094" width="13.7109375" style="241" customWidth="1"/>
    <col min="15095" max="15095" width="18.5703125" style="241" customWidth="1"/>
    <col min="15096" max="15107" width="2.42578125" style="241" customWidth="1"/>
    <col min="15108" max="15343" width="10.85546875" style="241"/>
    <col min="15344" max="15344" width="12.42578125" style="241" customWidth="1"/>
    <col min="15345" max="15345" width="10.28515625" style="241" customWidth="1"/>
    <col min="15346" max="15346" width="53.85546875" style="241" customWidth="1"/>
    <col min="15347" max="15347" width="10.85546875" style="241"/>
    <col min="15348" max="15348" width="8.85546875" style="241" customWidth="1"/>
    <col min="15349" max="15349" width="10.85546875" style="241"/>
    <col min="15350" max="15350" width="13.7109375" style="241" customWidth="1"/>
    <col min="15351" max="15351" width="18.5703125" style="241" customWidth="1"/>
    <col min="15352" max="15363" width="2.42578125" style="241" customWidth="1"/>
    <col min="15364" max="15599" width="10.85546875" style="241"/>
    <col min="15600" max="15600" width="12.42578125" style="241" customWidth="1"/>
    <col min="15601" max="15601" width="10.28515625" style="241" customWidth="1"/>
    <col min="15602" max="15602" width="53.85546875" style="241" customWidth="1"/>
    <col min="15603" max="15603" width="10.85546875" style="241"/>
    <col min="15604" max="15604" width="8.85546875" style="241" customWidth="1"/>
    <col min="15605" max="15605" width="10.85546875" style="241"/>
    <col min="15606" max="15606" width="13.7109375" style="241" customWidth="1"/>
    <col min="15607" max="15607" width="18.5703125" style="241" customWidth="1"/>
    <col min="15608" max="15619" width="2.42578125" style="241" customWidth="1"/>
    <col min="15620" max="15855" width="10.85546875" style="241"/>
    <col min="15856" max="15856" width="12.42578125" style="241" customWidth="1"/>
    <col min="15857" max="15857" width="10.28515625" style="241" customWidth="1"/>
    <col min="15858" max="15858" width="53.85546875" style="241" customWidth="1"/>
    <col min="15859" max="15859" width="10.85546875" style="241"/>
    <col min="15860" max="15860" width="8.85546875" style="241" customWidth="1"/>
    <col min="15861" max="15861" width="10.85546875" style="241"/>
    <col min="15862" max="15862" width="13.7109375" style="241" customWidth="1"/>
    <col min="15863" max="15863" width="18.5703125" style="241" customWidth="1"/>
    <col min="15864" max="15875" width="2.42578125" style="241" customWidth="1"/>
    <col min="15876" max="16111" width="10.85546875" style="241"/>
    <col min="16112" max="16112" width="12.42578125" style="241" customWidth="1"/>
    <col min="16113" max="16113" width="10.28515625" style="241" customWidth="1"/>
    <col min="16114" max="16114" width="53.85546875" style="241" customWidth="1"/>
    <col min="16115" max="16115" width="10.85546875" style="241"/>
    <col min="16116" max="16116" width="8.85546875" style="241" customWidth="1"/>
    <col min="16117" max="16117" width="10.85546875" style="241"/>
    <col min="16118" max="16118" width="13.7109375" style="241" customWidth="1"/>
    <col min="16119" max="16119" width="18.5703125" style="241" customWidth="1"/>
    <col min="16120" max="16131" width="2.42578125" style="241" customWidth="1"/>
    <col min="16132" max="16384" width="10.85546875" style="241"/>
  </cols>
  <sheetData>
    <row r="1" spans="1:22" ht="27.75" customHeight="1" x14ac:dyDescent="0.3">
      <c r="A1" s="717" t="s">
        <v>290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</row>
    <row r="2" spans="1:22" ht="29.25" customHeight="1" x14ac:dyDescent="0.3">
      <c r="A2" s="760" t="s">
        <v>181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</row>
    <row r="3" spans="1:22" ht="47.25" customHeight="1" x14ac:dyDescent="0.3">
      <c r="A3" s="787"/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</row>
    <row r="4" spans="1:22" x14ac:dyDescent="0.3">
      <c r="A4" s="781" t="s">
        <v>100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</row>
    <row r="5" spans="1:22" x14ac:dyDescent="0.3">
      <c r="A5" s="781" t="s">
        <v>178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</row>
    <row r="6" spans="1:22" ht="15.6" customHeight="1" x14ac:dyDescent="0.3">
      <c r="A6" s="761" t="s">
        <v>182</v>
      </c>
      <c r="B6" s="762"/>
      <c r="C6" s="762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</row>
    <row r="7" spans="1:22" ht="15.6" customHeight="1" x14ac:dyDescent="0.3">
      <c r="A7" s="779" t="s">
        <v>183</v>
      </c>
      <c r="B7" s="780"/>
      <c r="C7" s="780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</row>
    <row r="8" spans="1:22" ht="15.6" customHeight="1" x14ac:dyDescent="0.3">
      <c r="A8" s="764" t="s">
        <v>184</v>
      </c>
      <c r="B8" s="765"/>
      <c r="C8" s="765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</row>
    <row r="9" spans="1:22" ht="22.15" customHeight="1" x14ac:dyDescent="0.3">
      <c r="A9" s="767" t="s">
        <v>185</v>
      </c>
      <c r="B9" s="769" t="s">
        <v>186</v>
      </c>
      <c r="C9" s="770"/>
      <c r="D9" s="773" t="s">
        <v>187</v>
      </c>
      <c r="E9" s="774"/>
      <c r="F9" s="774"/>
      <c r="G9" s="775"/>
      <c r="H9" s="767" t="s">
        <v>188</v>
      </c>
      <c r="I9" s="790" t="s">
        <v>291</v>
      </c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2"/>
    </row>
    <row r="10" spans="1:22" ht="24.6" customHeight="1" x14ac:dyDescent="0.3">
      <c r="A10" s="768"/>
      <c r="B10" s="771"/>
      <c r="C10" s="772"/>
      <c r="D10" s="776" t="s">
        <v>190</v>
      </c>
      <c r="E10" s="778"/>
      <c r="F10" s="776" t="s">
        <v>191</v>
      </c>
      <c r="G10" s="778"/>
      <c r="H10" s="768"/>
      <c r="I10" s="242" t="s">
        <v>192</v>
      </c>
      <c r="J10" s="242" t="s">
        <v>79</v>
      </c>
      <c r="K10" s="242" t="s">
        <v>193</v>
      </c>
      <c r="L10" s="242" t="s">
        <v>194</v>
      </c>
      <c r="M10" s="242" t="s">
        <v>193</v>
      </c>
      <c r="N10" s="242" t="s">
        <v>195</v>
      </c>
      <c r="O10" s="242" t="s">
        <v>195</v>
      </c>
      <c r="P10" s="242" t="s">
        <v>194</v>
      </c>
      <c r="Q10" s="242" t="s">
        <v>196</v>
      </c>
      <c r="R10" s="242" t="s">
        <v>197</v>
      </c>
      <c r="S10" s="242" t="s">
        <v>198</v>
      </c>
      <c r="T10" s="242" t="s">
        <v>199</v>
      </c>
      <c r="V10" s="243"/>
    </row>
    <row r="11" spans="1:22" ht="43.5" customHeight="1" x14ac:dyDescent="0.3">
      <c r="A11" s="200" t="s">
        <v>200</v>
      </c>
      <c r="B11" s="754" t="s">
        <v>416</v>
      </c>
      <c r="C11" s="755"/>
      <c r="D11" s="756">
        <v>11301</v>
      </c>
      <c r="E11" s="757"/>
      <c r="F11" s="758" t="s">
        <v>317</v>
      </c>
      <c r="G11" s="759"/>
      <c r="H11" s="244">
        <v>10000</v>
      </c>
      <c r="I11" s="245"/>
      <c r="J11" s="245"/>
      <c r="K11" s="245" t="s">
        <v>205</v>
      </c>
      <c r="L11" s="245"/>
      <c r="M11" s="245"/>
      <c r="N11" s="245"/>
      <c r="O11" s="245"/>
      <c r="P11" s="245"/>
      <c r="Q11" s="245"/>
      <c r="R11" s="245" t="s">
        <v>205</v>
      </c>
      <c r="S11" s="245"/>
      <c r="T11" s="245"/>
    </row>
    <row r="12" spans="1:22" ht="32.25" customHeight="1" x14ac:dyDescent="0.3">
      <c r="A12" s="246"/>
      <c r="B12" s="246"/>
      <c r="C12" s="246"/>
      <c r="D12" s="247"/>
      <c r="E12" s="247"/>
      <c r="F12" s="788" t="s">
        <v>268</v>
      </c>
      <c r="G12" s="789"/>
      <c r="H12" s="244">
        <f>SUM(H11:H11)</f>
        <v>10000</v>
      </c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</row>
    <row r="13" spans="1:22" ht="18.600000000000001" customHeight="1" x14ac:dyDescent="0.3">
      <c r="A13" s="246"/>
      <c r="B13" s="246"/>
      <c r="C13" s="246"/>
      <c r="D13" s="247"/>
      <c r="E13" s="247"/>
      <c r="F13" s="248"/>
      <c r="G13" s="248"/>
      <c r="H13" s="249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2" ht="6.75" customHeight="1" x14ac:dyDescent="0.3">
      <c r="A14" s="246"/>
      <c r="B14" s="246"/>
      <c r="C14" s="246"/>
      <c r="D14" s="247"/>
      <c r="E14" s="247"/>
      <c r="F14" s="250"/>
      <c r="G14" s="250"/>
      <c r="H14" s="249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2" ht="14.25" customHeight="1" x14ac:dyDescent="0.3">
      <c r="A15" s="781" t="s">
        <v>100</v>
      </c>
      <c r="B15" s="781"/>
      <c r="C15" s="781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</row>
    <row r="16" spans="1:22" ht="14.25" customHeight="1" x14ac:dyDescent="0.3">
      <c r="A16" s="781" t="s">
        <v>178</v>
      </c>
      <c r="B16" s="781"/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</row>
    <row r="17" spans="1:21" ht="15.6" customHeight="1" x14ac:dyDescent="0.3">
      <c r="A17" s="761" t="s">
        <v>182</v>
      </c>
      <c r="B17" s="762"/>
      <c r="C17" s="762"/>
      <c r="D17" s="763"/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3"/>
    </row>
    <row r="18" spans="1:21" ht="15.6" customHeight="1" x14ac:dyDescent="0.3">
      <c r="A18" s="779" t="s">
        <v>183</v>
      </c>
      <c r="B18" s="780"/>
      <c r="C18" s="780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6"/>
    </row>
    <row r="19" spans="1:21" ht="15.6" customHeight="1" x14ac:dyDescent="0.3">
      <c r="A19" s="764" t="s">
        <v>184</v>
      </c>
      <c r="B19" s="765"/>
      <c r="C19" s="765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</row>
    <row r="20" spans="1:21" ht="21.6" customHeight="1" x14ac:dyDescent="0.3">
      <c r="A20" s="767" t="s">
        <v>185</v>
      </c>
      <c r="B20" s="769" t="s">
        <v>186</v>
      </c>
      <c r="C20" s="770"/>
      <c r="D20" s="773" t="s">
        <v>187</v>
      </c>
      <c r="E20" s="774"/>
      <c r="F20" s="774"/>
      <c r="G20" s="775"/>
      <c r="H20" s="767" t="s">
        <v>188</v>
      </c>
      <c r="I20" s="776" t="s">
        <v>291</v>
      </c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8"/>
    </row>
    <row r="21" spans="1:21" ht="25.9" customHeight="1" x14ac:dyDescent="0.3">
      <c r="A21" s="768"/>
      <c r="B21" s="771"/>
      <c r="C21" s="772"/>
      <c r="D21" s="776" t="s">
        <v>190</v>
      </c>
      <c r="E21" s="778"/>
      <c r="F21" s="776" t="s">
        <v>191</v>
      </c>
      <c r="G21" s="778"/>
      <c r="H21" s="768"/>
      <c r="I21" s="242" t="s">
        <v>192</v>
      </c>
      <c r="J21" s="242" t="s">
        <v>79</v>
      </c>
      <c r="K21" s="242" t="s">
        <v>193</v>
      </c>
      <c r="L21" s="242" t="s">
        <v>194</v>
      </c>
      <c r="M21" s="242" t="s">
        <v>193</v>
      </c>
      <c r="N21" s="242" t="s">
        <v>195</v>
      </c>
      <c r="O21" s="242" t="s">
        <v>195</v>
      </c>
      <c r="P21" s="242" t="s">
        <v>194</v>
      </c>
      <c r="Q21" s="242" t="s">
        <v>196</v>
      </c>
      <c r="R21" s="242" t="s">
        <v>197</v>
      </c>
      <c r="S21" s="242" t="s">
        <v>198</v>
      </c>
      <c r="T21" s="242" t="s">
        <v>199</v>
      </c>
    </row>
    <row r="22" spans="1:21" ht="54.75" customHeight="1" x14ac:dyDescent="0.3">
      <c r="A22" s="200" t="s">
        <v>201</v>
      </c>
      <c r="B22" s="754" t="s">
        <v>394</v>
      </c>
      <c r="C22" s="755"/>
      <c r="D22" s="756">
        <v>11301</v>
      </c>
      <c r="E22" s="757"/>
      <c r="F22" s="758" t="s">
        <v>317</v>
      </c>
      <c r="G22" s="759"/>
      <c r="H22" s="244">
        <v>42000</v>
      </c>
      <c r="I22" s="251"/>
      <c r="J22" s="251"/>
      <c r="K22" s="251" t="s">
        <v>205</v>
      </c>
      <c r="L22" s="251"/>
      <c r="M22" s="251"/>
      <c r="N22" s="251"/>
      <c r="O22" s="251"/>
      <c r="P22" s="251"/>
      <c r="Q22" s="251"/>
      <c r="R22" s="251" t="s">
        <v>205</v>
      </c>
      <c r="S22" s="251"/>
      <c r="T22" s="251"/>
    </row>
    <row r="23" spans="1:21" ht="34.5" customHeight="1" x14ac:dyDescent="0.3">
      <c r="A23" s="252"/>
      <c r="B23" s="786"/>
      <c r="C23" s="786"/>
      <c r="D23" s="783"/>
      <c r="E23" s="784"/>
      <c r="F23" s="758" t="s">
        <v>268</v>
      </c>
      <c r="G23" s="759"/>
      <c r="H23" s="244">
        <f>SUM(H22:H22)</f>
        <v>42000</v>
      </c>
      <c r="I23" s="253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5"/>
    </row>
    <row r="24" spans="1:21" s="255" customFormat="1" ht="34.5" customHeight="1" x14ac:dyDescent="0.3">
      <c r="A24" s="246"/>
      <c r="B24" s="246"/>
      <c r="C24" s="246"/>
      <c r="D24" s="247"/>
      <c r="E24" s="247"/>
      <c r="F24" s="250"/>
      <c r="G24" s="250"/>
      <c r="H24" s="249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</row>
    <row r="25" spans="1:21" s="255" customFormat="1" ht="21.6" customHeight="1" x14ac:dyDescent="0.3">
      <c r="A25" s="781" t="s">
        <v>100</v>
      </c>
      <c r="B25" s="781"/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1"/>
      <c r="P25" s="781"/>
      <c r="Q25" s="781"/>
      <c r="R25" s="781"/>
      <c r="S25" s="781"/>
      <c r="T25" s="781"/>
    </row>
    <row r="26" spans="1:21" s="255" customFormat="1" ht="21.6" customHeight="1" x14ac:dyDescent="0.3">
      <c r="A26" s="781" t="s">
        <v>178</v>
      </c>
      <c r="B26" s="781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1"/>
    </row>
    <row r="27" spans="1:21" s="255" customFormat="1" ht="17.25" customHeight="1" x14ac:dyDescent="0.3">
      <c r="A27" s="761" t="s">
        <v>182</v>
      </c>
      <c r="B27" s="762"/>
      <c r="C27" s="762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</row>
    <row r="28" spans="1:21" s="255" customFormat="1" ht="13.5" customHeight="1" x14ac:dyDescent="0.3">
      <c r="A28" s="779" t="s">
        <v>183</v>
      </c>
      <c r="B28" s="780"/>
      <c r="C28" s="780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6"/>
      <c r="O28" s="766"/>
      <c r="P28" s="766"/>
      <c r="Q28" s="766"/>
      <c r="R28" s="766"/>
      <c r="S28" s="766"/>
      <c r="T28" s="766"/>
    </row>
    <row r="29" spans="1:21" s="255" customFormat="1" ht="14.25" customHeight="1" x14ac:dyDescent="0.3">
      <c r="A29" s="764" t="s">
        <v>202</v>
      </c>
      <c r="B29" s="765"/>
      <c r="C29" s="765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6"/>
      <c r="T29" s="766"/>
    </row>
    <row r="30" spans="1:21" ht="22.9" customHeight="1" x14ac:dyDescent="0.3">
      <c r="A30" s="767" t="s">
        <v>185</v>
      </c>
      <c r="B30" s="769" t="s">
        <v>186</v>
      </c>
      <c r="C30" s="770"/>
      <c r="D30" s="773" t="s">
        <v>187</v>
      </c>
      <c r="E30" s="774"/>
      <c r="F30" s="774"/>
      <c r="G30" s="775"/>
      <c r="H30" s="767" t="s">
        <v>188</v>
      </c>
      <c r="I30" s="776" t="s">
        <v>291</v>
      </c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8"/>
    </row>
    <row r="31" spans="1:21" ht="24.75" customHeight="1" x14ac:dyDescent="0.3">
      <c r="A31" s="768"/>
      <c r="B31" s="771"/>
      <c r="C31" s="772"/>
      <c r="D31" s="776" t="s">
        <v>190</v>
      </c>
      <c r="E31" s="778"/>
      <c r="F31" s="776" t="s">
        <v>191</v>
      </c>
      <c r="G31" s="778"/>
      <c r="H31" s="768"/>
      <c r="I31" s="242" t="s">
        <v>192</v>
      </c>
      <c r="J31" s="242" t="s">
        <v>79</v>
      </c>
      <c r="K31" s="242" t="s">
        <v>193</v>
      </c>
      <c r="L31" s="242" t="s">
        <v>194</v>
      </c>
      <c r="M31" s="242" t="s">
        <v>193</v>
      </c>
      <c r="N31" s="242" t="s">
        <v>195</v>
      </c>
      <c r="O31" s="242" t="s">
        <v>195</v>
      </c>
      <c r="P31" s="242" t="s">
        <v>194</v>
      </c>
      <c r="Q31" s="242" t="s">
        <v>196</v>
      </c>
      <c r="R31" s="242" t="s">
        <v>197</v>
      </c>
      <c r="S31" s="242" t="s">
        <v>198</v>
      </c>
      <c r="T31" s="242" t="s">
        <v>199</v>
      </c>
    </row>
    <row r="32" spans="1:21" ht="42.75" customHeight="1" x14ac:dyDescent="0.3">
      <c r="A32" s="256" t="s">
        <v>203</v>
      </c>
      <c r="B32" s="785" t="s">
        <v>397</v>
      </c>
      <c r="C32" s="785"/>
      <c r="D32" s="756">
        <v>11301</v>
      </c>
      <c r="E32" s="757"/>
      <c r="F32" s="758" t="s">
        <v>317</v>
      </c>
      <c r="G32" s="759"/>
      <c r="H32" s="244">
        <v>42000</v>
      </c>
      <c r="I32" s="245"/>
      <c r="J32" s="245"/>
      <c r="K32" s="245"/>
      <c r="L32" s="245" t="s">
        <v>205</v>
      </c>
      <c r="M32" s="245"/>
      <c r="N32" s="245"/>
      <c r="O32" s="245"/>
      <c r="P32" s="245"/>
      <c r="Q32" s="245"/>
      <c r="R32" s="245"/>
      <c r="S32" s="245" t="s">
        <v>205</v>
      </c>
      <c r="T32" s="245"/>
    </row>
    <row r="33" spans="1:20" ht="33" customHeight="1" x14ac:dyDescent="0.3">
      <c r="A33" s="252"/>
      <c r="B33" s="782"/>
      <c r="C33" s="782"/>
      <c r="D33" s="783"/>
      <c r="E33" s="784"/>
      <c r="F33" s="758" t="s">
        <v>268</v>
      </c>
      <c r="G33" s="759"/>
      <c r="H33" s="257">
        <f>SUM(H32:H32)</f>
        <v>42000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</row>
    <row r="34" spans="1:20" s="255" customFormat="1" ht="33" customHeight="1" x14ac:dyDescent="0.3">
      <c r="A34" s="246"/>
      <c r="B34" s="258"/>
      <c r="C34" s="258"/>
      <c r="D34" s="247"/>
      <c r="E34" s="247"/>
      <c r="F34" s="250"/>
      <c r="G34" s="250"/>
      <c r="H34" s="513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</row>
    <row r="35" spans="1:20" s="255" customFormat="1" ht="33" customHeight="1" x14ac:dyDescent="0.3">
      <c r="A35" s="246"/>
      <c r="B35" s="258"/>
      <c r="C35" s="258"/>
      <c r="D35" s="247"/>
      <c r="E35" s="247"/>
      <c r="F35" s="250"/>
      <c r="G35" s="250"/>
      <c r="H35" s="513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</row>
    <row r="36" spans="1:20" s="255" customFormat="1" ht="33" customHeight="1" x14ac:dyDescent="0.3">
      <c r="A36" s="246"/>
      <c r="B36" s="258"/>
      <c r="C36" s="258"/>
      <c r="D36" s="247"/>
      <c r="E36" s="247"/>
      <c r="F36" s="250"/>
      <c r="G36" s="250"/>
      <c r="H36" s="513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</row>
    <row r="37" spans="1:20" s="255" customFormat="1" ht="33" customHeight="1" x14ac:dyDescent="0.3">
      <c r="A37" s="246"/>
      <c r="B37" s="258"/>
      <c r="C37" s="258"/>
      <c r="D37" s="247"/>
      <c r="E37" s="247"/>
      <c r="F37" s="250"/>
      <c r="G37" s="250"/>
      <c r="H37" s="513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</row>
    <row r="38" spans="1:20" s="255" customFormat="1" ht="90" customHeight="1" x14ac:dyDescent="0.3">
      <c r="A38" s="246"/>
      <c r="B38" s="258"/>
      <c r="C38" s="258"/>
      <c r="D38" s="247"/>
      <c r="E38" s="247"/>
      <c r="F38" s="250"/>
      <c r="G38" s="250"/>
      <c r="H38" s="513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</row>
    <row r="39" spans="1:20" s="255" customFormat="1" ht="33" customHeight="1" x14ac:dyDescent="0.3">
      <c r="A39" s="246"/>
      <c r="B39" s="258"/>
      <c r="C39" s="258"/>
      <c r="D39" s="247"/>
      <c r="E39" s="247"/>
      <c r="F39" s="250"/>
      <c r="G39" s="250"/>
      <c r="H39" s="513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</row>
    <row r="40" spans="1:20" s="255" customFormat="1" ht="15" customHeight="1" x14ac:dyDescent="0.3">
      <c r="A40" s="781" t="s">
        <v>100</v>
      </c>
      <c r="B40" s="781"/>
      <c r="C40" s="781"/>
      <c r="D40" s="781"/>
      <c r="E40" s="781"/>
      <c r="F40" s="781"/>
      <c r="G40" s="781"/>
      <c r="H40" s="781"/>
      <c r="I40" s="781"/>
      <c r="J40" s="781"/>
      <c r="K40" s="781"/>
      <c r="L40" s="781"/>
      <c r="M40" s="781"/>
      <c r="N40" s="781"/>
      <c r="O40" s="781"/>
      <c r="P40" s="781"/>
      <c r="Q40" s="781"/>
      <c r="R40" s="781"/>
      <c r="S40" s="781"/>
      <c r="T40" s="781"/>
    </row>
    <row r="41" spans="1:20" s="255" customFormat="1" ht="15" customHeight="1" x14ac:dyDescent="0.3">
      <c r="A41" s="781" t="s">
        <v>178</v>
      </c>
      <c r="B41" s="781"/>
      <c r="C41" s="781"/>
      <c r="D41" s="781"/>
      <c r="E41" s="781"/>
      <c r="F41" s="781"/>
      <c r="G41" s="781"/>
      <c r="H41" s="781"/>
      <c r="I41" s="781"/>
      <c r="J41" s="781"/>
      <c r="K41" s="781"/>
      <c r="L41" s="781"/>
      <c r="M41" s="781"/>
      <c r="N41" s="781"/>
      <c r="O41" s="781"/>
      <c r="P41" s="781"/>
      <c r="Q41" s="781"/>
      <c r="R41" s="781"/>
      <c r="S41" s="781"/>
      <c r="T41" s="781"/>
    </row>
    <row r="42" spans="1:20" s="255" customFormat="1" ht="18.75" customHeight="1" x14ac:dyDescent="0.3">
      <c r="A42" s="761" t="s">
        <v>182</v>
      </c>
      <c r="B42" s="762"/>
      <c r="C42" s="762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</row>
    <row r="43" spans="1:20" s="255" customFormat="1" ht="15.75" customHeight="1" x14ac:dyDescent="0.3">
      <c r="A43" s="779" t="s">
        <v>183</v>
      </c>
      <c r="B43" s="780"/>
      <c r="C43" s="780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6"/>
      <c r="T43" s="766"/>
    </row>
    <row r="44" spans="1:20" s="255" customFormat="1" ht="15" customHeight="1" x14ac:dyDescent="0.3">
      <c r="A44" s="764" t="s">
        <v>202</v>
      </c>
      <c r="B44" s="765"/>
      <c r="C44" s="765"/>
      <c r="D44" s="766"/>
      <c r="E44" s="766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</row>
    <row r="45" spans="1:20" ht="24" customHeight="1" x14ac:dyDescent="0.3">
      <c r="A45" s="767" t="s">
        <v>185</v>
      </c>
      <c r="B45" s="769" t="s">
        <v>186</v>
      </c>
      <c r="C45" s="770"/>
      <c r="D45" s="773" t="s">
        <v>187</v>
      </c>
      <c r="E45" s="774"/>
      <c r="F45" s="774"/>
      <c r="G45" s="775"/>
      <c r="H45" s="767" t="s">
        <v>188</v>
      </c>
      <c r="I45" s="776" t="s">
        <v>189</v>
      </c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8"/>
    </row>
    <row r="46" spans="1:20" ht="27" customHeight="1" x14ac:dyDescent="0.3">
      <c r="A46" s="768"/>
      <c r="B46" s="771"/>
      <c r="C46" s="772"/>
      <c r="D46" s="776" t="s">
        <v>190</v>
      </c>
      <c r="E46" s="778"/>
      <c r="F46" s="776" t="s">
        <v>191</v>
      </c>
      <c r="G46" s="778"/>
      <c r="H46" s="768"/>
      <c r="I46" s="259" t="s">
        <v>192</v>
      </c>
      <c r="J46" s="259" t="s">
        <v>79</v>
      </c>
      <c r="K46" s="259" t="s">
        <v>193</v>
      </c>
      <c r="L46" s="259" t="s">
        <v>194</v>
      </c>
      <c r="M46" s="259" t="s">
        <v>193</v>
      </c>
      <c r="N46" s="259" t="s">
        <v>195</v>
      </c>
      <c r="O46" s="259" t="s">
        <v>195</v>
      </c>
      <c r="P46" s="259" t="s">
        <v>194</v>
      </c>
      <c r="Q46" s="259" t="s">
        <v>196</v>
      </c>
      <c r="R46" s="259" t="s">
        <v>197</v>
      </c>
      <c r="S46" s="259" t="s">
        <v>198</v>
      </c>
      <c r="T46" s="259" t="s">
        <v>199</v>
      </c>
    </row>
    <row r="47" spans="1:20" ht="46.5" customHeight="1" x14ac:dyDescent="0.3">
      <c r="A47" s="200" t="s">
        <v>204</v>
      </c>
      <c r="B47" s="754" t="s">
        <v>399</v>
      </c>
      <c r="C47" s="755"/>
      <c r="D47" s="756">
        <v>24901</v>
      </c>
      <c r="E47" s="757"/>
      <c r="F47" s="758" t="s">
        <v>340</v>
      </c>
      <c r="G47" s="759"/>
      <c r="H47" s="244">
        <v>260483</v>
      </c>
      <c r="I47" s="245"/>
      <c r="J47" s="245"/>
      <c r="K47" s="245"/>
      <c r="L47" s="245"/>
      <c r="M47" s="245" t="s">
        <v>205</v>
      </c>
      <c r="N47" s="245"/>
      <c r="O47" s="245"/>
      <c r="P47" s="245"/>
      <c r="Q47" s="245"/>
      <c r="R47" s="245"/>
      <c r="S47" s="245"/>
      <c r="T47" s="245" t="s">
        <v>205</v>
      </c>
    </row>
    <row r="48" spans="1:20" ht="46.5" customHeight="1" x14ac:dyDescent="0.3">
      <c r="A48" s="267" t="s">
        <v>204</v>
      </c>
      <c r="B48" s="754" t="s">
        <v>399</v>
      </c>
      <c r="C48" s="755"/>
      <c r="D48" s="756">
        <v>24902</v>
      </c>
      <c r="E48" s="757"/>
      <c r="F48" s="758" t="s">
        <v>403</v>
      </c>
      <c r="G48" s="759"/>
      <c r="H48" s="244">
        <v>227643</v>
      </c>
      <c r="I48" s="245"/>
      <c r="J48" s="245"/>
      <c r="K48" s="245"/>
      <c r="L48" s="245"/>
      <c r="M48" s="245" t="s">
        <v>205</v>
      </c>
      <c r="N48" s="245"/>
      <c r="O48" s="245"/>
      <c r="P48" s="245"/>
      <c r="Q48" s="245"/>
      <c r="R48" s="245"/>
      <c r="S48" s="245"/>
      <c r="T48" s="245" t="s">
        <v>205</v>
      </c>
    </row>
    <row r="49" spans="1:20" ht="46.5" customHeight="1" x14ac:dyDescent="0.3">
      <c r="A49" s="267" t="s">
        <v>204</v>
      </c>
      <c r="B49" s="754" t="s">
        <v>399</v>
      </c>
      <c r="C49" s="755"/>
      <c r="D49" s="756">
        <v>24903</v>
      </c>
      <c r="E49" s="757"/>
      <c r="F49" s="758" t="s">
        <v>341</v>
      </c>
      <c r="G49" s="759"/>
      <c r="H49" s="244">
        <v>66944</v>
      </c>
      <c r="I49" s="245"/>
      <c r="J49" s="245"/>
      <c r="K49" s="245"/>
      <c r="L49" s="245"/>
      <c r="M49" s="245" t="s">
        <v>205</v>
      </c>
      <c r="N49" s="245" t="s">
        <v>205</v>
      </c>
      <c r="O49" s="245"/>
      <c r="P49" s="245"/>
      <c r="Q49" s="245"/>
      <c r="R49" s="245"/>
      <c r="S49" s="245" t="s">
        <v>205</v>
      </c>
      <c r="T49" s="245" t="s">
        <v>205</v>
      </c>
    </row>
    <row r="50" spans="1:20" ht="41.25" customHeight="1" x14ac:dyDescent="0.3">
      <c r="A50" s="267" t="s">
        <v>204</v>
      </c>
      <c r="B50" s="754" t="s">
        <v>399</v>
      </c>
      <c r="C50" s="755"/>
      <c r="D50" s="756">
        <v>12201</v>
      </c>
      <c r="E50" s="757"/>
      <c r="F50" s="758" t="s">
        <v>107</v>
      </c>
      <c r="G50" s="759"/>
      <c r="H50" s="244">
        <v>63000</v>
      </c>
      <c r="I50" s="245"/>
      <c r="J50" s="245"/>
      <c r="K50" s="245"/>
      <c r="L50" s="245"/>
      <c r="M50" s="245" t="s">
        <v>205</v>
      </c>
      <c r="N50" s="245" t="s">
        <v>205</v>
      </c>
      <c r="O50" s="245"/>
      <c r="P50" s="245"/>
      <c r="Q50" s="245"/>
      <c r="R50" s="245"/>
      <c r="S50" s="245" t="s">
        <v>205</v>
      </c>
      <c r="T50" s="245" t="s">
        <v>205</v>
      </c>
    </row>
    <row r="51" spans="1:20" ht="41.25" customHeight="1" x14ac:dyDescent="0.3">
      <c r="A51" s="267" t="s">
        <v>204</v>
      </c>
      <c r="B51" s="754" t="s">
        <v>399</v>
      </c>
      <c r="C51" s="755"/>
      <c r="D51" s="756">
        <v>11301</v>
      </c>
      <c r="E51" s="757"/>
      <c r="F51" s="758" t="s">
        <v>317</v>
      </c>
      <c r="G51" s="759"/>
      <c r="H51" s="244">
        <v>20000</v>
      </c>
      <c r="I51" s="245"/>
      <c r="J51" s="245"/>
      <c r="K51" s="245"/>
      <c r="L51" s="245"/>
      <c r="M51" s="245" t="s">
        <v>205</v>
      </c>
      <c r="N51" s="245" t="s">
        <v>205</v>
      </c>
      <c r="O51" s="245"/>
      <c r="P51" s="245"/>
      <c r="Q51" s="245"/>
      <c r="R51" s="245"/>
      <c r="S51" s="245" t="s">
        <v>205</v>
      </c>
      <c r="T51" s="245" t="s">
        <v>205</v>
      </c>
    </row>
    <row r="52" spans="1:20" ht="26.25" customHeight="1" x14ac:dyDescent="0.3">
      <c r="A52" s="252"/>
      <c r="B52" s="782"/>
      <c r="C52" s="782"/>
      <c r="D52" s="783"/>
      <c r="E52" s="784"/>
      <c r="F52" s="758" t="s">
        <v>268</v>
      </c>
      <c r="G52" s="759"/>
      <c r="H52" s="284">
        <f>SUM(H47:H51)</f>
        <v>638070</v>
      </c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</row>
    <row r="53" spans="1:20" ht="42.75" customHeight="1" x14ac:dyDescent="0.3">
      <c r="A53" s="246"/>
      <c r="B53" s="246"/>
      <c r="C53" s="246"/>
      <c r="D53" s="247"/>
      <c r="E53" s="247"/>
      <c r="F53" s="260"/>
      <c r="G53" s="260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</row>
    <row r="54" spans="1:20" s="261" customFormat="1" x14ac:dyDescent="0.3">
      <c r="B54" s="262"/>
      <c r="C54" s="262"/>
      <c r="F54" s="263"/>
      <c r="G54" s="263"/>
    </row>
    <row r="55" spans="1:20" s="261" customFormat="1" x14ac:dyDescent="0.3">
      <c r="B55" s="262"/>
      <c r="C55" s="262"/>
      <c r="F55" s="263"/>
      <c r="G55" s="263"/>
    </row>
    <row r="56" spans="1:20" s="261" customFormat="1" x14ac:dyDescent="0.3">
      <c r="B56" s="262"/>
      <c r="C56" s="262"/>
      <c r="F56" s="263"/>
      <c r="G56" s="263"/>
    </row>
    <row r="57" spans="1:20" s="261" customFormat="1" x14ac:dyDescent="0.3">
      <c r="B57" s="262"/>
      <c r="C57" s="262"/>
      <c r="F57" s="263"/>
      <c r="G57" s="263"/>
    </row>
  </sheetData>
  <mergeCells count="97">
    <mergeCell ref="A15:T15"/>
    <mergeCell ref="A16:T16"/>
    <mergeCell ref="F12:G12"/>
    <mergeCell ref="I9:T9"/>
    <mergeCell ref="D10:E10"/>
    <mergeCell ref="B11:C11"/>
    <mergeCell ref="D11:E11"/>
    <mergeCell ref="F11:G11"/>
    <mergeCell ref="D18:T18"/>
    <mergeCell ref="A1:T1"/>
    <mergeCell ref="A3:T3"/>
    <mergeCell ref="A4:T4"/>
    <mergeCell ref="A5:T5"/>
    <mergeCell ref="A6:C6"/>
    <mergeCell ref="D6:T6"/>
    <mergeCell ref="A7:C7"/>
    <mergeCell ref="D7:T7"/>
    <mergeCell ref="A8:C8"/>
    <mergeCell ref="D8:T8"/>
    <mergeCell ref="F10:G10"/>
    <mergeCell ref="A9:A10"/>
    <mergeCell ref="B9:C10"/>
    <mergeCell ref="D9:G9"/>
    <mergeCell ref="H9:H10"/>
    <mergeCell ref="A25:T25"/>
    <mergeCell ref="A26:T26"/>
    <mergeCell ref="A27:C27"/>
    <mergeCell ref="D27:T27"/>
    <mergeCell ref="F23:G23"/>
    <mergeCell ref="B23:C23"/>
    <mergeCell ref="D23:E23"/>
    <mergeCell ref="F32:G32"/>
    <mergeCell ref="A28:C28"/>
    <mergeCell ref="D28:T28"/>
    <mergeCell ref="A29:C29"/>
    <mergeCell ref="D29:T29"/>
    <mergeCell ref="A30:A31"/>
    <mergeCell ref="B30:C31"/>
    <mergeCell ref="D30:G30"/>
    <mergeCell ref="H30:H31"/>
    <mergeCell ref="I30:T30"/>
    <mergeCell ref="D31:E31"/>
    <mergeCell ref="F31:G31"/>
    <mergeCell ref="B32:C32"/>
    <mergeCell ref="D32:E32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F33:G33"/>
    <mergeCell ref="B33:C33"/>
    <mergeCell ref="D33:E33"/>
    <mergeCell ref="A44:C44"/>
    <mergeCell ref="D44:T44"/>
    <mergeCell ref="F47:G47"/>
    <mergeCell ref="A40:T40"/>
    <mergeCell ref="A41:T41"/>
    <mergeCell ref="A42:C42"/>
    <mergeCell ref="D42:T42"/>
    <mergeCell ref="A43:C43"/>
    <mergeCell ref="D43:T43"/>
    <mergeCell ref="A45:A46"/>
    <mergeCell ref="B45:C46"/>
    <mergeCell ref="D45:G45"/>
    <mergeCell ref="H45:H46"/>
    <mergeCell ref="I45:T45"/>
    <mergeCell ref="D46:E46"/>
    <mergeCell ref="F46:G46"/>
    <mergeCell ref="B47:C47"/>
    <mergeCell ref="D47:E47"/>
    <mergeCell ref="B22:C22"/>
    <mergeCell ref="D22:E22"/>
    <mergeCell ref="F22:G22"/>
    <mergeCell ref="A2:T2"/>
    <mergeCell ref="A17:C17"/>
    <mergeCell ref="D17:T17"/>
    <mergeCell ref="A19:C19"/>
    <mergeCell ref="D19:T19"/>
    <mergeCell ref="A20:A21"/>
    <mergeCell ref="B20:C21"/>
    <mergeCell ref="D20:G20"/>
    <mergeCell ref="H20:H21"/>
    <mergeCell ref="I20:T20"/>
    <mergeCell ref="D21:E21"/>
    <mergeCell ref="F21:G21"/>
    <mergeCell ref="A18:C18"/>
    <mergeCell ref="B49:C49"/>
    <mergeCell ref="D49:E49"/>
    <mergeCell ref="F49:G49"/>
    <mergeCell ref="B48:C48"/>
    <mergeCell ref="D48:E48"/>
    <mergeCell ref="F48:G48"/>
  </mergeCells>
  <printOptions horizontalCentered="1"/>
  <pageMargins left="0.70866141732283472" right="0.51181102362204722" top="0.55118110236220474" bottom="0.55118110236220474" header="0.31496062992125984" footer="0.31496062992125984"/>
  <pageSetup paperSize="5" scale="95" orientation="landscape" r:id="rId1"/>
  <headerFooter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80"/>
  <sheetViews>
    <sheetView showGridLines="0" topLeftCell="A133" workbookViewId="0">
      <selection activeCell="A12" sqref="A12"/>
    </sheetView>
  </sheetViews>
  <sheetFormatPr baseColWidth="10" defaultColWidth="11.42578125" defaultRowHeight="16.5" x14ac:dyDescent="0.3"/>
  <cols>
    <col min="1" max="1" width="15.42578125" style="241" customWidth="1"/>
    <col min="2" max="2" width="16.5703125" style="241" customWidth="1"/>
    <col min="3" max="3" width="16.28515625" style="241" customWidth="1"/>
    <col min="4" max="4" width="15.85546875" style="241" customWidth="1"/>
    <col min="5" max="5" width="17.28515625" style="241" customWidth="1"/>
    <col min="6" max="6" width="17.42578125" style="241" customWidth="1"/>
    <col min="7" max="251" width="11.42578125" style="241"/>
    <col min="252" max="252" width="15.42578125" style="241" customWidth="1"/>
    <col min="253" max="253" width="16.5703125" style="241" customWidth="1"/>
    <col min="254" max="254" width="19.7109375" style="241" customWidth="1"/>
    <col min="255" max="255" width="15.85546875" style="241" customWidth="1"/>
    <col min="256" max="256" width="17.28515625" style="241" customWidth="1"/>
    <col min="257" max="257" width="17.42578125" style="241" customWidth="1"/>
    <col min="258" max="260" width="0" style="241" hidden="1" customWidth="1"/>
    <col min="261" max="507" width="11.42578125" style="241"/>
    <col min="508" max="508" width="15.42578125" style="241" customWidth="1"/>
    <col min="509" max="509" width="16.5703125" style="241" customWidth="1"/>
    <col min="510" max="510" width="19.7109375" style="241" customWidth="1"/>
    <col min="511" max="511" width="15.85546875" style="241" customWidth="1"/>
    <col min="512" max="512" width="17.28515625" style="241" customWidth="1"/>
    <col min="513" max="513" width="17.42578125" style="241" customWidth="1"/>
    <col min="514" max="516" width="0" style="241" hidden="1" customWidth="1"/>
    <col min="517" max="763" width="11.42578125" style="241"/>
    <col min="764" max="764" width="15.42578125" style="241" customWidth="1"/>
    <col min="765" max="765" width="16.5703125" style="241" customWidth="1"/>
    <col min="766" max="766" width="19.7109375" style="241" customWidth="1"/>
    <col min="767" max="767" width="15.85546875" style="241" customWidth="1"/>
    <col min="768" max="768" width="17.28515625" style="241" customWidth="1"/>
    <col min="769" max="769" width="17.42578125" style="241" customWidth="1"/>
    <col min="770" max="772" width="0" style="241" hidden="1" customWidth="1"/>
    <col min="773" max="1019" width="11.42578125" style="241"/>
    <col min="1020" max="1020" width="15.42578125" style="241" customWidth="1"/>
    <col min="1021" max="1021" width="16.5703125" style="241" customWidth="1"/>
    <col min="1022" max="1022" width="19.7109375" style="241" customWidth="1"/>
    <col min="1023" max="1023" width="15.85546875" style="241" customWidth="1"/>
    <col min="1024" max="1024" width="17.28515625" style="241" customWidth="1"/>
    <col min="1025" max="1025" width="17.42578125" style="241" customWidth="1"/>
    <col min="1026" max="1028" width="0" style="241" hidden="1" customWidth="1"/>
    <col min="1029" max="1275" width="11.42578125" style="241"/>
    <col min="1276" max="1276" width="15.42578125" style="241" customWidth="1"/>
    <col min="1277" max="1277" width="16.5703125" style="241" customWidth="1"/>
    <col min="1278" max="1278" width="19.7109375" style="241" customWidth="1"/>
    <col min="1279" max="1279" width="15.85546875" style="241" customWidth="1"/>
    <col min="1280" max="1280" width="17.28515625" style="241" customWidth="1"/>
    <col min="1281" max="1281" width="17.42578125" style="241" customWidth="1"/>
    <col min="1282" max="1284" width="0" style="241" hidden="1" customWidth="1"/>
    <col min="1285" max="1531" width="11.42578125" style="241"/>
    <col min="1532" max="1532" width="15.42578125" style="241" customWidth="1"/>
    <col min="1533" max="1533" width="16.5703125" style="241" customWidth="1"/>
    <col min="1534" max="1534" width="19.7109375" style="241" customWidth="1"/>
    <col min="1535" max="1535" width="15.85546875" style="241" customWidth="1"/>
    <col min="1536" max="1536" width="17.28515625" style="241" customWidth="1"/>
    <col min="1537" max="1537" width="17.42578125" style="241" customWidth="1"/>
    <col min="1538" max="1540" width="0" style="241" hidden="1" customWidth="1"/>
    <col min="1541" max="1787" width="11.42578125" style="241"/>
    <col min="1788" max="1788" width="15.42578125" style="241" customWidth="1"/>
    <col min="1789" max="1789" width="16.5703125" style="241" customWidth="1"/>
    <col min="1790" max="1790" width="19.7109375" style="241" customWidth="1"/>
    <col min="1791" max="1791" width="15.85546875" style="241" customWidth="1"/>
    <col min="1792" max="1792" width="17.28515625" style="241" customWidth="1"/>
    <col min="1793" max="1793" width="17.42578125" style="241" customWidth="1"/>
    <col min="1794" max="1796" width="0" style="241" hidden="1" customWidth="1"/>
    <col min="1797" max="2043" width="11.42578125" style="241"/>
    <col min="2044" max="2044" width="15.42578125" style="241" customWidth="1"/>
    <col min="2045" max="2045" width="16.5703125" style="241" customWidth="1"/>
    <col min="2046" max="2046" width="19.7109375" style="241" customWidth="1"/>
    <col min="2047" max="2047" width="15.85546875" style="241" customWidth="1"/>
    <col min="2048" max="2048" width="17.28515625" style="241" customWidth="1"/>
    <col min="2049" max="2049" width="17.42578125" style="241" customWidth="1"/>
    <col min="2050" max="2052" width="0" style="241" hidden="1" customWidth="1"/>
    <col min="2053" max="2299" width="11.42578125" style="241"/>
    <col min="2300" max="2300" width="15.42578125" style="241" customWidth="1"/>
    <col min="2301" max="2301" width="16.5703125" style="241" customWidth="1"/>
    <col min="2302" max="2302" width="19.7109375" style="241" customWidth="1"/>
    <col min="2303" max="2303" width="15.85546875" style="241" customWidth="1"/>
    <col min="2304" max="2304" width="17.28515625" style="241" customWidth="1"/>
    <col min="2305" max="2305" width="17.42578125" style="241" customWidth="1"/>
    <col min="2306" max="2308" width="0" style="241" hidden="1" customWidth="1"/>
    <col min="2309" max="2555" width="11.42578125" style="241"/>
    <col min="2556" max="2556" width="15.42578125" style="241" customWidth="1"/>
    <col min="2557" max="2557" width="16.5703125" style="241" customWidth="1"/>
    <col min="2558" max="2558" width="19.7109375" style="241" customWidth="1"/>
    <col min="2559" max="2559" width="15.85546875" style="241" customWidth="1"/>
    <col min="2560" max="2560" width="17.28515625" style="241" customWidth="1"/>
    <col min="2561" max="2561" width="17.42578125" style="241" customWidth="1"/>
    <col min="2562" max="2564" width="0" style="241" hidden="1" customWidth="1"/>
    <col min="2565" max="2811" width="11.42578125" style="241"/>
    <col min="2812" max="2812" width="15.42578125" style="241" customWidth="1"/>
    <col min="2813" max="2813" width="16.5703125" style="241" customWidth="1"/>
    <col min="2814" max="2814" width="19.7109375" style="241" customWidth="1"/>
    <col min="2815" max="2815" width="15.85546875" style="241" customWidth="1"/>
    <col min="2816" max="2816" width="17.28515625" style="241" customWidth="1"/>
    <col min="2817" max="2817" width="17.42578125" style="241" customWidth="1"/>
    <col min="2818" max="2820" width="0" style="241" hidden="1" customWidth="1"/>
    <col min="2821" max="3067" width="11.42578125" style="241"/>
    <col min="3068" max="3068" width="15.42578125" style="241" customWidth="1"/>
    <col min="3069" max="3069" width="16.5703125" style="241" customWidth="1"/>
    <col min="3070" max="3070" width="19.7109375" style="241" customWidth="1"/>
    <col min="3071" max="3071" width="15.85546875" style="241" customWidth="1"/>
    <col min="3072" max="3072" width="17.28515625" style="241" customWidth="1"/>
    <col min="3073" max="3073" width="17.42578125" style="241" customWidth="1"/>
    <col min="3074" max="3076" width="0" style="241" hidden="1" customWidth="1"/>
    <col min="3077" max="3323" width="11.42578125" style="241"/>
    <col min="3324" max="3324" width="15.42578125" style="241" customWidth="1"/>
    <col min="3325" max="3325" width="16.5703125" style="241" customWidth="1"/>
    <col min="3326" max="3326" width="19.7109375" style="241" customWidth="1"/>
    <col min="3327" max="3327" width="15.85546875" style="241" customWidth="1"/>
    <col min="3328" max="3328" width="17.28515625" style="241" customWidth="1"/>
    <col min="3329" max="3329" width="17.42578125" style="241" customWidth="1"/>
    <col min="3330" max="3332" width="0" style="241" hidden="1" customWidth="1"/>
    <col min="3333" max="3579" width="11.42578125" style="241"/>
    <col min="3580" max="3580" width="15.42578125" style="241" customWidth="1"/>
    <col min="3581" max="3581" width="16.5703125" style="241" customWidth="1"/>
    <col min="3582" max="3582" width="19.7109375" style="241" customWidth="1"/>
    <col min="3583" max="3583" width="15.85546875" style="241" customWidth="1"/>
    <col min="3584" max="3584" width="17.28515625" style="241" customWidth="1"/>
    <col min="3585" max="3585" width="17.42578125" style="241" customWidth="1"/>
    <col min="3586" max="3588" width="0" style="241" hidden="1" customWidth="1"/>
    <col min="3589" max="3835" width="11.42578125" style="241"/>
    <col min="3836" max="3836" width="15.42578125" style="241" customWidth="1"/>
    <col min="3837" max="3837" width="16.5703125" style="241" customWidth="1"/>
    <col min="3838" max="3838" width="19.7109375" style="241" customWidth="1"/>
    <col min="3839" max="3839" width="15.85546875" style="241" customWidth="1"/>
    <col min="3840" max="3840" width="17.28515625" style="241" customWidth="1"/>
    <col min="3841" max="3841" width="17.42578125" style="241" customWidth="1"/>
    <col min="3842" max="3844" width="0" style="241" hidden="1" customWidth="1"/>
    <col min="3845" max="4091" width="11.42578125" style="241"/>
    <col min="4092" max="4092" width="15.42578125" style="241" customWidth="1"/>
    <col min="4093" max="4093" width="16.5703125" style="241" customWidth="1"/>
    <col min="4094" max="4094" width="19.7109375" style="241" customWidth="1"/>
    <col min="4095" max="4095" width="15.85546875" style="241" customWidth="1"/>
    <col min="4096" max="4096" width="17.28515625" style="241" customWidth="1"/>
    <col min="4097" max="4097" width="17.42578125" style="241" customWidth="1"/>
    <col min="4098" max="4100" width="0" style="241" hidden="1" customWidth="1"/>
    <col min="4101" max="4347" width="11.42578125" style="241"/>
    <col min="4348" max="4348" width="15.42578125" style="241" customWidth="1"/>
    <col min="4349" max="4349" width="16.5703125" style="241" customWidth="1"/>
    <col min="4350" max="4350" width="19.7109375" style="241" customWidth="1"/>
    <col min="4351" max="4351" width="15.85546875" style="241" customWidth="1"/>
    <col min="4352" max="4352" width="17.28515625" style="241" customWidth="1"/>
    <col min="4353" max="4353" width="17.42578125" style="241" customWidth="1"/>
    <col min="4354" max="4356" width="0" style="241" hidden="1" customWidth="1"/>
    <col min="4357" max="4603" width="11.42578125" style="241"/>
    <col min="4604" max="4604" width="15.42578125" style="241" customWidth="1"/>
    <col min="4605" max="4605" width="16.5703125" style="241" customWidth="1"/>
    <col min="4606" max="4606" width="19.7109375" style="241" customWidth="1"/>
    <col min="4607" max="4607" width="15.85546875" style="241" customWidth="1"/>
    <col min="4608" max="4608" width="17.28515625" style="241" customWidth="1"/>
    <col min="4609" max="4609" width="17.42578125" style="241" customWidth="1"/>
    <col min="4610" max="4612" width="0" style="241" hidden="1" customWidth="1"/>
    <col min="4613" max="4859" width="11.42578125" style="241"/>
    <col min="4860" max="4860" width="15.42578125" style="241" customWidth="1"/>
    <col min="4861" max="4861" width="16.5703125" style="241" customWidth="1"/>
    <col min="4862" max="4862" width="19.7109375" style="241" customWidth="1"/>
    <col min="4863" max="4863" width="15.85546875" style="241" customWidth="1"/>
    <col min="4864" max="4864" width="17.28515625" style="241" customWidth="1"/>
    <col min="4865" max="4865" width="17.42578125" style="241" customWidth="1"/>
    <col min="4866" max="4868" width="0" style="241" hidden="1" customWidth="1"/>
    <col min="4869" max="5115" width="11.42578125" style="241"/>
    <col min="5116" max="5116" width="15.42578125" style="241" customWidth="1"/>
    <col min="5117" max="5117" width="16.5703125" style="241" customWidth="1"/>
    <col min="5118" max="5118" width="19.7109375" style="241" customWidth="1"/>
    <col min="5119" max="5119" width="15.85546875" style="241" customWidth="1"/>
    <col min="5120" max="5120" width="17.28515625" style="241" customWidth="1"/>
    <col min="5121" max="5121" width="17.42578125" style="241" customWidth="1"/>
    <col min="5122" max="5124" width="0" style="241" hidden="1" customWidth="1"/>
    <col min="5125" max="5371" width="11.42578125" style="241"/>
    <col min="5372" max="5372" width="15.42578125" style="241" customWidth="1"/>
    <col min="5373" max="5373" width="16.5703125" style="241" customWidth="1"/>
    <col min="5374" max="5374" width="19.7109375" style="241" customWidth="1"/>
    <col min="5375" max="5375" width="15.85546875" style="241" customWidth="1"/>
    <col min="5376" max="5376" width="17.28515625" style="241" customWidth="1"/>
    <col min="5377" max="5377" width="17.42578125" style="241" customWidth="1"/>
    <col min="5378" max="5380" width="0" style="241" hidden="1" customWidth="1"/>
    <col min="5381" max="5627" width="11.42578125" style="241"/>
    <col min="5628" max="5628" width="15.42578125" style="241" customWidth="1"/>
    <col min="5629" max="5629" width="16.5703125" style="241" customWidth="1"/>
    <col min="5630" max="5630" width="19.7109375" style="241" customWidth="1"/>
    <col min="5631" max="5631" width="15.85546875" style="241" customWidth="1"/>
    <col min="5632" max="5632" width="17.28515625" style="241" customWidth="1"/>
    <col min="5633" max="5633" width="17.42578125" style="241" customWidth="1"/>
    <col min="5634" max="5636" width="0" style="241" hidden="1" customWidth="1"/>
    <col min="5637" max="5883" width="11.42578125" style="241"/>
    <col min="5884" max="5884" width="15.42578125" style="241" customWidth="1"/>
    <col min="5885" max="5885" width="16.5703125" style="241" customWidth="1"/>
    <col min="5886" max="5886" width="19.7109375" style="241" customWidth="1"/>
    <col min="5887" max="5887" width="15.85546875" style="241" customWidth="1"/>
    <col min="5888" max="5888" width="17.28515625" style="241" customWidth="1"/>
    <col min="5889" max="5889" width="17.42578125" style="241" customWidth="1"/>
    <col min="5890" max="5892" width="0" style="241" hidden="1" customWidth="1"/>
    <col min="5893" max="6139" width="11.42578125" style="241"/>
    <col min="6140" max="6140" width="15.42578125" style="241" customWidth="1"/>
    <col min="6141" max="6141" width="16.5703125" style="241" customWidth="1"/>
    <col min="6142" max="6142" width="19.7109375" style="241" customWidth="1"/>
    <col min="6143" max="6143" width="15.85546875" style="241" customWidth="1"/>
    <col min="6144" max="6144" width="17.28515625" style="241" customWidth="1"/>
    <col min="6145" max="6145" width="17.42578125" style="241" customWidth="1"/>
    <col min="6146" max="6148" width="0" style="241" hidden="1" customWidth="1"/>
    <col min="6149" max="6395" width="11.42578125" style="241"/>
    <col min="6396" max="6396" width="15.42578125" style="241" customWidth="1"/>
    <col min="6397" max="6397" width="16.5703125" style="241" customWidth="1"/>
    <col min="6398" max="6398" width="19.7109375" style="241" customWidth="1"/>
    <col min="6399" max="6399" width="15.85546875" style="241" customWidth="1"/>
    <col min="6400" max="6400" width="17.28515625" style="241" customWidth="1"/>
    <col min="6401" max="6401" width="17.42578125" style="241" customWidth="1"/>
    <col min="6402" max="6404" width="0" style="241" hidden="1" customWidth="1"/>
    <col min="6405" max="6651" width="11.42578125" style="241"/>
    <col min="6652" max="6652" width="15.42578125" style="241" customWidth="1"/>
    <col min="6653" max="6653" width="16.5703125" style="241" customWidth="1"/>
    <col min="6654" max="6654" width="19.7109375" style="241" customWidth="1"/>
    <col min="6655" max="6655" width="15.85546875" style="241" customWidth="1"/>
    <col min="6656" max="6656" width="17.28515625" style="241" customWidth="1"/>
    <col min="6657" max="6657" width="17.42578125" style="241" customWidth="1"/>
    <col min="6658" max="6660" width="0" style="241" hidden="1" customWidth="1"/>
    <col min="6661" max="6907" width="11.42578125" style="241"/>
    <col min="6908" max="6908" width="15.42578125" style="241" customWidth="1"/>
    <col min="6909" max="6909" width="16.5703125" style="241" customWidth="1"/>
    <col min="6910" max="6910" width="19.7109375" style="241" customWidth="1"/>
    <col min="6911" max="6911" width="15.85546875" style="241" customWidth="1"/>
    <col min="6912" max="6912" width="17.28515625" style="241" customWidth="1"/>
    <col min="6913" max="6913" width="17.42578125" style="241" customWidth="1"/>
    <col min="6914" max="6916" width="0" style="241" hidden="1" customWidth="1"/>
    <col min="6917" max="7163" width="11.42578125" style="241"/>
    <col min="7164" max="7164" width="15.42578125" style="241" customWidth="1"/>
    <col min="7165" max="7165" width="16.5703125" style="241" customWidth="1"/>
    <col min="7166" max="7166" width="19.7109375" style="241" customWidth="1"/>
    <col min="7167" max="7167" width="15.85546875" style="241" customWidth="1"/>
    <col min="7168" max="7168" width="17.28515625" style="241" customWidth="1"/>
    <col min="7169" max="7169" width="17.42578125" style="241" customWidth="1"/>
    <col min="7170" max="7172" width="0" style="241" hidden="1" customWidth="1"/>
    <col min="7173" max="7419" width="11.42578125" style="241"/>
    <col min="7420" max="7420" width="15.42578125" style="241" customWidth="1"/>
    <col min="7421" max="7421" width="16.5703125" style="241" customWidth="1"/>
    <col min="7422" max="7422" width="19.7109375" style="241" customWidth="1"/>
    <col min="7423" max="7423" width="15.85546875" style="241" customWidth="1"/>
    <col min="7424" max="7424" width="17.28515625" style="241" customWidth="1"/>
    <col min="7425" max="7425" width="17.42578125" style="241" customWidth="1"/>
    <col min="7426" max="7428" width="0" style="241" hidden="1" customWidth="1"/>
    <col min="7429" max="7675" width="11.42578125" style="241"/>
    <col min="7676" max="7676" width="15.42578125" style="241" customWidth="1"/>
    <col min="7677" max="7677" width="16.5703125" style="241" customWidth="1"/>
    <col min="7678" max="7678" width="19.7109375" style="241" customWidth="1"/>
    <col min="7679" max="7679" width="15.85546875" style="241" customWidth="1"/>
    <col min="7680" max="7680" width="17.28515625" style="241" customWidth="1"/>
    <col min="7681" max="7681" width="17.42578125" style="241" customWidth="1"/>
    <col min="7682" max="7684" width="0" style="241" hidden="1" customWidth="1"/>
    <col min="7685" max="7931" width="11.42578125" style="241"/>
    <col min="7932" max="7932" width="15.42578125" style="241" customWidth="1"/>
    <col min="7933" max="7933" width="16.5703125" style="241" customWidth="1"/>
    <col min="7934" max="7934" width="19.7109375" style="241" customWidth="1"/>
    <col min="7935" max="7935" width="15.85546875" style="241" customWidth="1"/>
    <col min="7936" max="7936" width="17.28515625" style="241" customWidth="1"/>
    <col min="7937" max="7937" width="17.42578125" style="241" customWidth="1"/>
    <col min="7938" max="7940" width="0" style="241" hidden="1" customWidth="1"/>
    <col min="7941" max="8187" width="11.42578125" style="241"/>
    <col min="8188" max="8188" width="15.42578125" style="241" customWidth="1"/>
    <col min="8189" max="8189" width="16.5703125" style="241" customWidth="1"/>
    <col min="8190" max="8190" width="19.7109375" style="241" customWidth="1"/>
    <col min="8191" max="8191" width="15.85546875" style="241" customWidth="1"/>
    <col min="8192" max="8192" width="17.28515625" style="241" customWidth="1"/>
    <col min="8193" max="8193" width="17.42578125" style="241" customWidth="1"/>
    <col min="8194" max="8196" width="0" style="241" hidden="1" customWidth="1"/>
    <col min="8197" max="8443" width="11.42578125" style="241"/>
    <col min="8444" max="8444" width="15.42578125" style="241" customWidth="1"/>
    <col min="8445" max="8445" width="16.5703125" style="241" customWidth="1"/>
    <col min="8446" max="8446" width="19.7109375" style="241" customWidth="1"/>
    <col min="8447" max="8447" width="15.85546875" style="241" customWidth="1"/>
    <col min="8448" max="8448" width="17.28515625" style="241" customWidth="1"/>
    <col min="8449" max="8449" width="17.42578125" style="241" customWidth="1"/>
    <col min="8450" max="8452" width="0" style="241" hidden="1" customWidth="1"/>
    <col min="8453" max="8699" width="11.42578125" style="241"/>
    <col min="8700" max="8700" width="15.42578125" style="241" customWidth="1"/>
    <col min="8701" max="8701" width="16.5703125" style="241" customWidth="1"/>
    <col min="8702" max="8702" width="19.7109375" style="241" customWidth="1"/>
    <col min="8703" max="8703" width="15.85546875" style="241" customWidth="1"/>
    <col min="8704" max="8704" width="17.28515625" style="241" customWidth="1"/>
    <col min="8705" max="8705" width="17.42578125" style="241" customWidth="1"/>
    <col min="8706" max="8708" width="0" style="241" hidden="1" customWidth="1"/>
    <col min="8709" max="8955" width="11.42578125" style="241"/>
    <col min="8956" max="8956" width="15.42578125" style="241" customWidth="1"/>
    <col min="8957" max="8957" width="16.5703125" style="241" customWidth="1"/>
    <col min="8958" max="8958" width="19.7109375" style="241" customWidth="1"/>
    <col min="8959" max="8959" width="15.85546875" style="241" customWidth="1"/>
    <col min="8960" max="8960" width="17.28515625" style="241" customWidth="1"/>
    <col min="8961" max="8961" width="17.42578125" style="241" customWidth="1"/>
    <col min="8962" max="8964" width="0" style="241" hidden="1" customWidth="1"/>
    <col min="8965" max="9211" width="11.42578125" style="241"/>
    <col min="9212" max="9212" width="15.42578125" style="241" customWidth="1"/>
    <col min="9213" max="9213" width="16.5703125" style="241" customWidth="1"/>
    <col min="9214" max="9214" width="19.7109375" style="241" customWidth="1"/>
    <col min="9215" max="9215" width="15.85546875" style="241" customWidth="1"/>
    <col min="9216" max="9216" width="17.28515625" style="241" customWidth="1"/>
    <col min="9217" max="9217" width="17.42578125" style="241" customWidth="1"/>
    <col min="9218" max="9220" width="0" style="241" hidden="1" customWidth="1"/>
    <col min="9221" max="9467" width="11.42578125" style="241"/>
    <col min="9468" max="9468" width="15.42578125" style="241" customWidth="1"/>
    <col min="9469" max="9469" width="16.5703125" style="241" customWidth="1"/>
    <col min="9470" max="9470" width="19.7109375" style="241" customWidth="1"/>
    <col min="9471" max="9471" width="15.85546875" style="241" customWidth="1"/>
    <col min="9472" max="9472" width="17.28515625" style="241" customWidth="1"/>
    <col min="9473" max="9473" width="17.42578125" style="241" customWidth="1"/>
    <col min="9474" max="9476" width="0" style="241" hidden="1" customWidth="1"/>
    <col min="9477" max="9723" width="11.42578125" style="241"/>
    <col min="9724" max="9724" width="15.42578125" style="241" customWidth="1"/>
    <col min="9725" max="9725" width="16.5703125" style="241" customWidth="1"/>
    <col min="9726" max="9726" width="19.7109375" style="241" customWidth="1"/>
    <col min="9727" max="9727" width="15.85546875" style="241" customWidth="1"/>
    <col min="9728" max="9728" width="17.28515625" style="241" customWidth="1"/>
    <col min="9729" max="9729" width="17.42578125" style="241" customWidth="1"/>
    <col min="9730" max="9732" width="0" style="241" hidden="1" customWidth="1"/>
    <col min="9733" max="9979" width="11.42578125" style="241"/>
    <col min="9980" max="9980" width="15.42578125" style="241" customWidth="1"/>
    <col min="9981" max="9981" width="16.5703125" style="241" customWidth="1"/>
    <col min="9982" max="9982" width="19.7109375" style="241" customWidth="1"/>
    <col min="9983" max="9983" width="15.85546875" style="241" customWidth="1"/>
    <col min="9984" max="9984" width="17.28515625" style="241" customWidth="1"/>
    <col min="9985" max="9985" width="17.42578125" style="241" customWidth="1"/>
    <col min="9986" max="9988" width="0" style="241" hidden="1" customWidth="1"/>
    <col min="9989" max="10235" width="11.42578125" style="241"/>
    <col min="10236" max="10236" width="15.42578125" style="241" customWidth="1"/>
    <col min="10237" max="10237" width="16.5703125" style="241" customWidth="1"/>
    <col min="10238" max="10238" width="19.7109375" style="241" customWidth="1"/>
    <col min="10239" max="10239" width="15.85546875" style="241" customWidth="1"/>
    <col min="10240" max="10240" width="17.28515625" style="241" customWidth="1"/>
    <col min="10241" max="10241" width="17.42578125" style="241" customWidth="1"/>
    <col min="10242" max="10244" width="0" style="241" hidden="1" customWidth="1"/>
    <col min="10245" max="10491" width="11.42578125" style="241"/>
    <col min="10492" max="10492" width="15.42578125" style="241" customWidth="1"/>
    <col min="10493" max="10493" width="16.5703125" style="241" customWidth="1"/>
    <col min="10494" max="10494" width="19.7109375" style="241" customWidth="1"/>
    <col min="10495" max="10495" width="15.85546875" style="241" customWidth="1"/>
    <col min="10496" max="10496" width="17.28515625" style="241" customWidth="1"/>
    <col min="10497" max="10497" width="17.42578125" style="241" customWidth="1"/>
    <col min="10498" max="10500" width="0" style="241" hidden="1" customWidth="1"/>
    <col min="10501" max="10747" width="11.42578125" style="241"/>
    <col min="10748" max="10748" width="15.42578125" style="241" customWidth="1"/>
    <col min="10749" max="10749" width="16.5703125" style="241" customWidth="1"/>
    <col min="10750" max="10750" width="19.7109375" style="241" customWidth="1"/>
    <col min="10751" max="10751" width="15.85546875" style="241" customWidth="1"/>
    <col min="10752" max="10752" width="17.28515625" style="241" customWidth="1"/>
    <col min="10753" max="10753" width="17.42578125" style="241" customWidth="1"/>
    <col min="10754" max="10756" width="0" style="241" hidden="1" customWidth="1"/>
    <col min="10757" max="11003" width="11.42578125" style="241"/>
    <col min="11004" max="11004" width="15.42578125" style="241" customWidth="1"/>
    <col min="11005" max="11005" width="16.5703125" style="241" customWidth="1"/>
    <col min="11006" max="11006" width="19.7109375" style="241" customWidth="1"/>
    <col min="11007" max="11007" width="15.85546875" style="241" customWidth="1"/>
    <col min="11008" max="11008" width="17.28515625" style="241" customWidth="1"/>
    <col min="11009" max="11009" width="17.42578125" style="241" customWidth="1"/>
    <col min="11010" max="11012" width="0" style="241" hidden="1" customWidth="1"/>
    <col min="11013" max="11259" width="11.42578125" style="241"/>
    <col min="11260" max="11260" width="15.42578125" style="241" customWidth="1"/>
    <col min="11261" max="11261" width="16.5703125" style="241" customWidth="1"/>
    <col min="11262" max="11262" width="19.7109375" style="241" customWidth="1"/>
    <col min="11263" max="11263" width="15.85546875" style="241" customWidth="1"/>
    <col min="11264" max="11264" width="17.28515625" style="241" customWidth="1"/>
    <col min="11265" max="11265" width="17.42578125" style="241" customWidth="1"/>
    <col min="11266" max="11268" width="0" style="241" hidden="1" customWidth="1"/>
    <col min="11269" max="11515" width="11.42578125" style="241"/>
    <col min="11516" max="11516" width="15.42578125" style="241" customWidth="1"/>
    <col min="11517" max="11517" width="16.5703125" style="241" customWidth="1"/>
    <col min="11518" max="11518" width="19.7109375" style="241" customWidth="1"/>
    <col min="11519" max="11519" width="15.85546875" style="241" customWidth="1"/>
    <col min="11520" max="11520" width="17.28515625" style="241" customWidth="1"/>
    <col min="11521" max="11521" width="17.42578125" style="241" customWidth="1"/>
    <col min="11522" max="11524" width="0" style="241" hidden="1" customWidth="1"/>
    <col min="11525" max="11771" width="11.42578125" style="241"/>
    <col min="11772" max="11772" width="15.42578125" style="241" customWidth="1"/>
    <col min="11773" max="11773" width="16.5703125" style="241" customWidth="1"/>
    <col min="11774" max="11774" width="19.7109375" style="241" customWidth="1"/>
    <col min="11775" max="11775" width="15.85546875" style="241" customWidth="1"/>
    <col min="11776" max="11776" width="17.28515625" style="241" customWidth="1"/>
    <col min="11777" max="11777" width="17.42578125" style="241" customWidth="1"/>
    <col min="11778" max="11780" width="0" style="241" hidden="1" customWidth="1"/>
    <col min="11781" max="12027" width="11.42578125" style="241"/>
    <col min="12028" max="12028" width="15.42578125" style="241" customWidth="1"/>
    <col min="12029" max="12029" width="16.5703125" style="241" customWidth="1"/>
    <col min="12030" max="12030" width="19.7109375" style="241" customWidth="1"/>
    <col min="12031" max="12031" width="15.85546875" style="241" customWidth="1"/>
    <col min="12032" max="12032" width="17.28515625" style="241" customWidth="1"/>
    <col min="12033" max="12033" width="17.42578125" style="241" customWidth="1"/>
    <col min="12034" max="12036" width="0" style="241" hidden="1" customWidth="1"/>
    <col min="12037" max="12283" width="11.42578125" style="241"/>
    <col min="12284" max="12284" width="15.42578125" style="241" customWidth="1"/>
    <col min="12285" max="12285" width="16.5703125" style="241" customWidth="1"/>
    <col min="12286" max="12286" width="19.7109375" style="241" customWidth="1"/>
    <col min="12287" max="12287" width="15.85546875" style="241" customWidth="1"/>
    <col min="12288" max="12288" width="17.28515625" style="241" customWidth="1"/>
    <col min="12289" max="12289" width="17.42578125" style="241" customWidth="1"/>
    <col min="12290" max="12292" width="0" style="241" hidden="1" customWidth="1"/>
    <col min="12293" max="12539" width="11.42578125" style="241"/>
    <col min="12540" max="12540" width="15.42578125" style="241" customWidth="1"/>
    <col min="12541" max="12541" width="16.5703125" style="241" customWidth="1"/>
    <col min="12542" max="12542" width="19.7109375" style="241" customWidth="1"/>
    <col min="12543" max="12543" width="15.85546875" style="241" customWidth="1"/>
    <col min="12544" max="12544" width="17.28515625" style="241" customWidth="1"/>
    <col min="12545" max="12545" width="17.42578125" style="241" customWidth="1"/>
    <col min="12546" max="12548" width="0" style="241" hidden="1" customWidth="1"/>
    <col min="12549" max="12795" width="11.42578125" style="241"/>
    <col min="12796" max="12796" width="15.42578125" style="241" customWidth="1"/>
    <col min="12797" max="12797" width="16.5703125" style="241" customWidth="1"/>
    <col min="12798" max="12798" width="19.7109375" style="241" customWidth="1"/>
    <col min="12799" max="12799" width="15.85546875" style="241" customWidth="1"/>
    <col min="12800" max="12800" width="17.28515625" style="241" customWidth="1"/>
    <col min="12801" max="12801" width="17.42578125" style="241" customWidth="1"/>
    <col min="12802" max="12804" width="0" style="241" hidden="1" customWidth="1"/>
    <col min="12805" max="13051" width="11.42578125" style="241"/>
    <col min="13052" max="13052" width="15.42578125" style="241" customWidth="1"/>
    <col min="13053" max="13053" width="16.5703125" style="241" customWidth="1"/>
    <col min="13054" max="13054" width="19.7109375" style="241" customWidth="1"/>
    <col min="13055" max="13055" width="15.85546875" style="241" customWidth="1"/>
    <col min="13056" max="13056" width="17.28515625" style="241" customWidth="1"/>
    <col min="13057" max="13057" width="17.42578125" style="241" customWidth="1"/>
    <col min="13058" max="13060" width="0" style="241" hidden="1" customWidth="1"/>
    <col min="13061" max="13307" width="11.42578125" style="241"/>
    <col min="13308" max="13308" width="15.42578125" style="241" customWidth="1"/>
    <col min="13309" max="13309" width="16.5703125" style="241" customWidth="1"/>
    <col min="13310" max="13310" width="19.7109375" style="241" customWidth="1"/>
    <col min="13311" max="13311" width="15.85546875" style="241" customWidth="1"/>
    <col min="13312" max="13312" width="17.28515625" style="241" customWidth="1"/>
    <col min="13313" max="13313" width="17.42578125" style="241" customWidth="1"/>
    <col min="13314" max="13316" width="0" style="241" hidden="1" customWidth="1"/>
    <col min="13317" max="13563" width="11.42578125" style="241"/>
    <col min="13564" max="13564" width="15.42578125" style="241" customWidth="1"/>
    <col min="13565" max="13565" width="16.5703125" style="241" customWidth="1"/>
    <col min="13566" max="13566" width="19.7109375" style="241" customWidth="1"/>
    <col min="13567" max="13567" width="15.85546875" style="241" customWidth="1"/>
    <col min="13568" max="13568" width="17.28515625" style="241" customWidth="1"/>
    <col min="13569" max="13569" width="17.42578125" style="241" customWidth="1"/>
    <col min="13570" max="13572" width="0" style="241" hidden="1" customWidth="1"/>
    <col min="13573" max="13819" width="11.42578125" style="241"/>
    <col min="13820" max="13820" width="15.42578125" style="241" customWidth="1"/>
    <col min="13821" max="13821" width="16.5703125" style="241" customWidth="1"/>
    <col min="13822" max="13822" width="19.7109375" style="241" customWidth="1"/>
    <col min="13823" max="13823" width="15.85546875" style="241" customWidth="1"/>
    <col min="13824" max="13824" width="17.28515625" style="241" customWidth="1"/>
    <col min="13825" max="13825" width="17.42578125" style="241" customWidth="1"/>
    <col min="13826" max="13828" width="0" style="241" hidden="1" customWidth="1"/>
    <col min="13829" max="14075" width="11.42578125" style="241"/>
    <col min="14076" max="14076" width="15.42578125" style="241" customWidth="1"/>
    <col min="14077" max="14077" width="16.5703125" style="241" customWidth="1"/>
    <col min="14078" max="14078" width="19.7109375" style="241" customWidth="1"/>
    <col min="14079" max="14079" width="15.85546875" style="241" customWidth="1"/>
    <col min="14080" max="14080" width="17.28515625" style="241" customWidth="1"/>
    <col min="14081" max="14081" width="17.42578125" style="241" customWidth="1"/>
    <col min="14082" max="14084" width="0" style="241" hidden="1" customWidth="1"/>
    <col min="14085" max="14331" width="11.42578125" style="241"/>
    <col min="14332" max="14332" width="15.42578125" style="241" customWidth="1"/>
    <col min="14333" max="14333" width="16.5703125" style="241" customWidth="1"/>
    <col min="14334" max="14334" width="19.7109375" style="241" customWidth="1"/>
    <col min="14335" max="14335" width="15.85546875" style="241" customWidth="1"/>
    <col min="14336" max="14336" width="17.28515625" style="241" customWidth="1"/>
    <col min="14337" max="14337" width="17.42578125" style="241" customWidth="1"/>
    <col min="14338" max="14340" width="0" style="241" hidden="1" customWidth="1"/>
    <col min="14341" max="14587" width="11.42578125" style="241"/>
    <col min="14588" max="14588" width="15.42578125" style="241" customWidth="1"/>
    <col min="14589" max="14589" width="16.5703125" style="241" customWidth="1"/>
    <col min="14590" max="14590" width="19.7109375" style="241" customWidth="1"/>
    <col min="14591" max="14591" width="15.85546875" style="241" customWidth="1"/>
    <col min="14592" max="14592" width="17.28515625" style="241" customWidth="1"/>
    <col min="14593" max="14593" width="17.42578125" style="241" customWidth="1"/>
    <col min="14594" max="14596" width="0" style="241" hidden="1" customWidth="1"/>
    <col min="14597" max="14843" width="11.42578125" style="241"/>
    <col min="14844" max="14844" width="15.42578125" style="241" customWidth="1"/>
    <col min="14845" max="14845" width="16.5703125" style="241" customWidth="1"/>
    <col min="14846" max="14846" width="19.7109375" style="241" customWidth="1"/>
    <col min="14847" max="14847" width="15.85546875" style="241" customWidth="1"/>
    <col min="14848" max="14848" width="17.28515625" style="241" customWidth="1"/>
    <col min="14849" max="14849" width="17.42578125" style="241" customWidth="1"/>
    <col min="14850" max="14852" width="0" style="241" hidden="1" customWidth="1"/>
    <col min="14853" max="15099" width="11.42578125" style="241"/>
    <col min="15100" max="15100" width="15.42578125" style="241" customWidth="1"/>
    <col min="15101" max="15101" width="16.5703125" style="241" customWidth="1"/>
    <col min="15102" max="15102" width="19.7109375" style="241" customWidth="1"/>
    <col min="15103" max="15103" width="15.85546875" style="241" customWidth="1"/>
    <col min="15104" max="15104" width="17.28515625" style="241" customWidth="1"/>
    <col min="15105" max="15105" width="17.42578125" style="241" customWidth="1"/>
    <col min="15106" max="15108" width="0" style="241" hidden="1" customWidth="1"/>
    <col min="15109" max="15355" width="11.42578125" style="241"/>
    <col min="15356" max="15356" width="15.42578125" style="241" customWidth="1"/>
    <col min="15357" max="15357" width="16.5703125" style="241" customWidth="1"/>
    <col min="15358" max="15358" width="19.7109375" style="241" customWidth="1"/>
    <col min="15359" max="15359" width="15.85546875" style="241" customWidth="1"/>
    <col min="15360" max="15360" width="17.28515625" style="241" customWidth="1"/>
    <col min="15361" max="15361" width="17.42578125" style="241" customWidth="1"/>
    <col min="15362" max="15364" width="0" style="241" hidden="1" customWidth="1"/>
    <col min="15365" max="15611" width="11.42578125" style="241"/>
    <col min="15612" max="15612" width="15.42578125" style="241" customWidth="1"/>
    <col min="15613" max="15613" width="16.5703125" style="241" customWidth="1"/>
    <col min="15614" max="15614" width="19.7109375" style="241" customWidth="1"/>
    <col min="15615" max="15615" width="15.85546875" style="241" customWidth="1"/>
    <col min="15616" max="15616" width="17.28515625" style="241" customWidth="1"/>
    <col min="15617" max="15617" width="17.42578125" style="241" customWidth="1"/>
    <col min="15618" max="15620" width="0" style="241" hidden="1" customWidth="1"/>
    <col min="15621" max="15867" width="11.42578125" style="241"/>
    <col min="15868" max="15868" width="15.42578125" style="241" customWidth="1"/>
    <col min="15869" max="15869" width="16.5703125" style="241" customWidth="1"/>
    <col min="15870" max="15870" width="19.7109375" style="241" customWidth="1"/>
    <col min="15871" max="15871" width="15.85546875" style="241" customWidth="1"/>
    <col min="15872" max="15872" width="17.28515625" style="241" customWidth="1"/>
    <col min="15873" max="15873" width="17.42578125" style="241" customWidth="1"/>
    <col min="15874" max="15876" width="0" style="241" hidden="1" customWidth="1"/>
    <col min="15877" max="16123" width="11.42578125" style="241"/>
    <col min="16124" max="16124" width="15.42578125" style="241" customWidth="1"/>
    <col min="16125" max="16125" width="16.5703125" style="241" customWidth="1"/>
    <col min="16126" max="16126" width="19.7109375" style="241" customWidth="1"/>
    <col min="16127" max="16127" width="15.85546875" style="241" customWidth="1"/>
    <col min="16128" max="16128" width="17.28515625" style="241" customWidth="1"/>
    <col min="16129" max="16129" width="17.42578125" style="241" customWidth="1"/>
    <col min="16130" max="16132" width="0" style="241" hidden="1" customWidth="1"/>
    <col min="16133" max="16384" width="11.42578125" style="241"/>
  </cols>
  <sheetData>
    <row r="1" spans="1:6" ht="33.75" customHeight="1" x14ac:dyDescent="0.3">
      <c r="A1" s="864" t="s">
        <v>101</v>
      </c>
      <c r="B1" s="865"/>
      <c r="C1" s="865"/>
      <c r="D1" s="865"/>
      <c r="E1" s="865"/>
      <c r="F1" s="865"/>
    </row>
    <row r="2" spans="1:6" ht="33.75" customHeight="1" x14ac:dyDescent="0.3">
      <c r="A2" s="864" t="s">
        <v>306</v>
      </c>
      <c r="B2" s="865"/>
      <c r="C2" s="865"/>
      <c r="D2" s="865"/>
      <c r="E2" s="865"/>
      <c r="F2" s="865"/>
    </row>
    <row r="3" spans="1:6" ht="19.5" customHeight="1" x14ac:dyDescent="0.3">
      <c r="A3" s="286"/>
      <c r="B3" s="287"/>
      <c r="C3" s="287"/>
      <c r="D3" s="287"/>
      <c r="E3" s="287"/>
      <c r="F3" s="287"/>
    </row>
    <row r="4" spans="1:6" x14ac:dyDescent="0.3">
      <c r="A4" s="823" t="s">
        <v>206</v>
      </c>
      <c r="B4" s="824"/>
      <c r="C4" s="824"/>
      <c r="D4" s="824"/>
      <c r="E4" s="824"/>
      <c r="F4" s="825"/>
    </row>
    <row r="5" spans="1:6" ht="15" customHeight="1" x14ac:dyDescent="0.3">
      <c r="A5" s="856" t="s">
        <v>300</v>
      </c>
      <c r="B5" s="857"/>
      <c r="C5" s="858" t="s">
        <v>301</v>
      </c>
      <c r="D5" s="858"/>
      <c r="E5" s="858"/>
      <c r="F5" s="858"/>
    </row>
    <row r="6" spans="1:6" ht="16.5" customHeight="1" x14ac:dyDescent="0.3">
      <c r="A6" s="850" t="s">
        <v>302</v>
      </c>
      <c r="B6" s="851"/>
      <c r="C6" s="852" t="s">
        <v>99</v>
      </c>
      <c r="D6" s="852"/>
      <c r="E6" s="852"/>
      <c r="F6" s="852"/>
    </row>
    <row r="7" spans="1:6" ht="14.25" customHeight="1" x14ac:dyDescent="0.3">
      <c r="A7" s="850" t="s">
        <v>207</v>
      </c>
      <c r="B7" s="851"/>
      <c r="C7" s="852" t="s">
        <v>298</v>
      </c>
      <c r="D7" s="852"/>
      <c r="E7" s="852"/>
      <c r="F7" s="852"/>
    </row>
    <row r="8" spans="1:6" ht="16.5" customHeight="1" x14ac:dyDescent="0.3">
      <c r="A8" s="850" t="s">
        <v>208</v>
      </c>
      <c r="B8" s="851"/>
      <c r="C8" s="852" t="s">
        <v>66</v>
      </c>
      <c r="D8" s="852"/>
      <c r="E8" s="852"/>
      <c r="F8" s="852"/>
    </row>
    <row r="9" spans="1:6" x14ac:dyDescent="0.3">
      <c r="A9" s="853"/>
      <c r="B9" s="853"/>
      <c r="C9" s="853"/>
      <c r="D9" s="853"/>
      <c r="E9" s="853"/>
      <c r="F9" s="853"/>
    </row>
    <row r="10" spans="1:6" ht="15" customHeight="1" x14ac:dyDescent="0.3">
      <c r="A10" s="823" t="s">
        <v>209</v>
      </c>
      <c r="B10" s="824"/>
      <c r="C10" s="824"/>
      <c r="D10" s="824"/>
      <c r="E10" s="824"/>
      <c r="F10" s="825"/>
    </row>
    <row r="11" spans="1:6" ht="28.5" customHeight="1" x14ac:dyDescent="0.3">
      <c r="A11" s="288" t="s">
        <v>210</v>
      </c>
      <c r="B11" s="289" t="s">
        <v>211</v>
      </c>
      <c r="C11" s="289" t="s">
        <v>212</v>
      </c>
      <c r="D11" s="288" t="s">
        <v>213</v>
      </c>
      <c r="E11" s="288" t="s">
        <v>214</v>
      </c>
      <c r="F11" s="298" t="s">
        <v>215</v>
      </c>
    </row>
    <row r="12" spans="1:6" ht="83.25" customHeight="1" x14ac:dyDescent="0.3">
      <c r="A12" s="290" t="s">
        <v>412</v>
      </c>
      <c r="B12" s="290" t="s">
        <v>464</v>
      </c>
      <c r="C12" s="290" t="s">
        <v>360</v>
      </c>
      <c r="D12" s="290" t="s">
        <v>216</v>
      </c>
      <c r="E12" s="290" t="s">
        <v>413</v>
      </c>
      <c r="F12" s="290" t="s">
        <v>217</v>
      </c>
    </row>
    <row r="13" spans="1:6" x14ac:dyDescent="0.3">
      <c r="A13" s="854"/>
      <c r="B13" s="855"/>
      <c r="C13" s="855"/>
      <c r="D13" s="855"/>
      <c r="E13" s="855"/>
      <c r="F13" s="855"/>
    </row>
    <row r="14" spans="1:6" ht="15" customHeight="1" x14ac:dyDescent="0.3">
      <c r="A14" s="823" t="s">
        <v>218</v>
      </c>
      <c r="B14" s="824"/>
      <c r="C14" s="824"/>
      <c r="D14" s="824"/>
      <c r="E14" s="824"/>
      <c r="F14" s="825"/>
    </row>
    <row r="15" spans="1:6" ht="14.25" customHeight="1" x14ac:dyDescent="0.3">
      <c r="A15" s="289" t="s">
        <v>219</v>
      </c>
      <c r="B15" s="291" t="s">
        <v>220</v>
      </c>
      <c r="C15" s="291" t="s">
        <v>212</v>
      </c>
      <c r="D15" s="291" t="s">
        <v>221</v>
      </c>
      <c r="E15" s="842" t="s">
        <v>222</v>
      </c>
      <c r="F15" s="843"/>
    </row>
    <row r="16" spans="1:6" ht="43.5" customHeight="1" x14ac:dyDescent="0.3">
      <c r="A16" s="270">
        <v>0</v>
      </c>
      <c r="B16" s="270">
        <v>1</v>
      </c>
      <c r="C16" s="270" t="s">
        <v>223</v>
      </c>
      <c r="D16" s="270" t="s">
        <v>224</v>
      </c>
      <c r="E16" s="827" t="s">
        <v>376</v>
      </c>
      <c r="F16" s="829"/>
    </row>
    <row r="17" spans="1:6" ht="14.25" customHeight="1" x14ac:dyDescent="0.3">
      <c r="A17" s="844"/>
      <c r="B17" s="845"/>
      <c r="C17" s="845"/>
      <c r="D17" s="845"/>
      <c r="E17" s="845"/>
      <c r="F17" s="846"/>
    </row>
    <row r="18" spans="1:6" ht="17.25" customHeight="1" x14ac:dyDescent="0.3">
      <c r="A18" s="847" t="s">
        <v>225</v>
      </c>
      <c r="B18" s="848"/>
      <c r="C18" s="848"/>
      <c r="D18" s="848"/>
      <c r="E18" s="848"/>
      <c r="F18" s="848"/>
    </row>
    <row r="19" spans="1:6" ht="16.5" customHeight="1" x14ac:dyDescent="0.3">
      <c r="A19" s="849" t="s">
        <v>219</v>
      </c>
      <c r="B19" s="849"/>
      <c r="C19" s="849" t="s">
        <v>226</v>
      </c>
      <c r="D19" s="849"/>
      <c r="E19" s="842" t="s">
        <v>227</v>
      </c>
      <c r="F19" s="843"/>
    </row>
    <row r="20" spans="1:6" ht="36.75" customHeight="1" x14ac:dyDescent="0.3">
      <c r="A20" s="827" t="s">
        <v>36</v>
      </c>
      <c r="B20" s="828"/>
      <c r="C20" s="827" t="s">
        <v>36</v>
      </c>
      <c r="D20" s="828"/>
      <c r="E20" s="827"/>
      <c r="F20" s="829"/>
    </row>
    <row r="21" spans="1:6" ht="21.75" customHeight="1" x14ac:dyDescent="0.3">
      <c r="A21" s="830" t="s">
        <v>228</v>
      </c>
      <c r="B21" s="831"/>
      <c r="C21" s="834" t="s">
        <v>303</v>
      </c>
      <c r="D21" s="835"/>
      <c r="E21" s="838" t="s">
        <v>229</v>
      </c>
      <c r="F21" s="839"/>
    </row>
    <row r="22" spans="1:6" ht="29.25" customHeight="1" x14ac:dyDescent="0.3">
      <c r="A22" s="832"/>
      <c r="B22" s="833"/>
      <c r="C22" s="836"/>
      <c r="D22" s="837"/>
      <c r="E22" s="840"/>
      <c r="F22" s="841"/>
    </row>
    <row r="23" spans="1:6" ht="14.25" customHeight="1" x14ac:dyDescent="0.3">
      <c r="A23" s="817"/>
      <c r="B23" s="818"/>
      <c r="C23" s="818"/>
      <c r="D23" s="818"/>
      <c r="E23" s="818"/>
      <c r="F23" s="819"/>
    </row>
    <row r="24" spans="1:6" x14ac:dyDescent="0.3">
      <c r="A24" s="820"/>
      <c r="B24" s="821"/>
      <c r="C24" s="821"/>
      <c r="D24" s="821"/>
      <c r="E24" s="821"/>
      <c r="F24" s="822"/>
    </row>
    <row r="25" spans="1:6" ht="23.25" customHeight="1" x14ac:dyDescent="0.3">
      <c r="A25" s="823" t="s">
        <v>230</v>
      </c>
      <c r="B25" s="824"/>
      <c r="C25" s="824"/>
      <c r="D25" s="824"/>
      <c r="E25" s="824"/>
      <c r="F25" s="825"/>
    </row>
    <row r="26" spans="1:6" ht="19.5" customHeight="1" x14ac:dyDescent="0.3">
      <c r="A26" s="826" t="s">
        <v>231</v>
      </c>
      <c r="B26" s="826"/>
      <c r="C26" s="826" t="s">
        <v>232</v>
      </c>
      <c r="D26" s="826"/>
      <c r="E26" s="826" t="s">
        <v>233</v>
      </c>
      <c r="F26" s="826"/>
    </row>
    <row r="27" spans="1:6" ht="44.25" customHeight="1" x14ac:dyDescent="0.3">
      <c r="A27" s="904" t="s">
        <v>419</v>
      </c>
      <c r="B27" s="759"/>
      <c r="C27" s="904" t="s">
        <v>420</v>
      </c>
      <c r="D27" s="759"/>
      <c r="E27" s="904" t="s">
        <v>421</v>
      </c>
      <c r="F27" s="759"/>
    </row>
    <row r="28" spans="1:6" x14ac:dyDescent="0.3">
      <c r="A28" s="812"/>
      <c r="B28" s="812"/>
      <c r="C28" s="812"/>
      <c r="D28" s="812"/>
      <c r="E28" s="812"/>
      <c r="F28" s="812"/>
    </row>
    <row r="29" spans="1:6" ht="21.75" customHeight="1" x14ac:dyDescent="0.3">
      <c r="A29" s="813" t="s">
        <v>234</v>
      </c>
      <c r="B29" s="814"/>
      <c r="C29" s="814"/>
      <c r="D29" s="814"/>
      <c r="E29" s="814"/>
      <c r="F29" s="815"/>
    </row>
    <row r="30" spans="1:6" ht="27" customHeight="1" x14ac:dyDescent="0.3">
      <c r="A30" s="816" t="s">
        <v>422</v>
      </c>
      <c r="B30" s="816"/>
      <c r="C30" s="816"/>
      <c r="D30" s="793" t="s">
        <v>423</v>
      </c>
      <c r="E30" s="794"/>
      <c r="F30" s="795"/>
    </row>
    <row r="31" spans="1:6" ht="27" customHeight="1" x14ac:dyDescent="0.3">
      <c r="A31" s="808" t="s">
        <v>465</v>
      </c>
      <c r="B31" s="808"/>
      <c r="C31" s="808"/>
      <c r="D31" s="808" t="s">
        <v>424</v>
      </c>
      <c r="E31" s="808"/>
      <c r="F31" s="808"/>
    </row>
    <row r="32" spans="1:6" ht="27" customHeight="1" x14ac:dyDescent="0.3">
      <c r="A32" s="809" t="s">
        <v>425</v>
      </c>
      <c r="B32" s="809"/>
      <c r="C32" s="809"/>
      <c r="D32" s="809" t="s">
        <v>426</v>
      </c>
      <c r="E32" s="809"/>
      <c r="F32" s="809"/>
    </row>
    <row r="33" spans="1:6" ht="27" customHeight="1" x14ac:dyDescent="0.3">
      <c r="A33" s="796" t="s">
        <v>427</v>
      </c>
      <c r="B33" s="797"/>
      <c r="C33" s="797"/>
      <c r="D33" s="796" t="s">
        <v>235</v>
      </c>
      <c r="E33" s="797"/>
      <c r="F33" s="798"/>
    </row>
    <row r="34" spans="1:6" ht="27" customHeight="1" x14ac:dyDescent="0.3">
      <c r="A34" s="880"/>
      <c r="B34" s="881"/>
      <c r="C34" s="881"/>
      <c r="D34" s="880" t="s">
        <v>217</v>
      </c>
      <c r="E34" s="881"/>
      <c r="F34" s="903"/>
    </row>
    <row r="35" spans="1:6" s="293" customFormat="1" ht="27" customHeight="1" x14ac:dyDescent="0.3">
      <c r="A35" s="292"/>
      <c r="B35" s="292"/>
      <c r="C35" s="292"/>
      <c r="D35" s="292"/>
      <c r="E35" s="292"/>
      <c r="F35" s="292"/>
    </row>
    <row r="36" spans="1:6" s="261" customFormat="1" ht="27" customHeight="1" x14ac:dyDescent="0.3">
      <c r="A36" s="882" t="s">
        <v>428</v>
      </c>
      <c r="B36" s="882"/>
      <c r="C36" s="882"/>
      <c r="D36" s="900" t="s">
        <v>470</v>
      </c>
      <c r="E36" s="901"/>
      <c r="F36" s="902"/>
    </row>
    <row r="37" spans="1:6" s="261" customFormat="1" ht="27" customHeight="1" x14ac:dyDescent="0.3">
      <c r="A37" s="869" t="s">
        <v>429</v>
      </c>
      <c r="B37" s="869"/>
      <c r="C37" s="869"/>
      <c r="D37" s="869" t="s">
        <v>430</v>
      </c>
      <c r="E37" s="869"/>
      <c r="F37" s="869"/>
    </row>
    <row r="38" spans="1:6" s="261" customFormat="1" ht="27" customHeight="1" x14ac:dyDescent="0.3">
      <c r="A38" s="869" t="s">
        <v>425</v>
      </c>
      <c r="B38" s="869"/>
      <c r="C38" s="869"/>
      <c r="D38" s="869" t="s">
        <v>426</v>
      </c>
      <c r="E38" s="869"/>
      <c r="F38" s="869"/>
    </row>
    <row r="39" spans="1:6" s="261" customFormat="1" ht="27" customHeight="1" x14ac:dyDescent="0.3">
      <c r="A39" s="870" t="s">
        <v>431</v>
      </c>
      <c r="B39" s="871"/>
      <c r="C39" s="871"/>
      <c r="D39" s="872" t="s">
        <v>432</v>
      </c>
      <c r="E39" s="873"/>
      <c r="F39" s="874"/>
    </row>
    <row r="40" spans="1:6" s="261" customFormat="1" ht="28.5" customHeight="1" x14ac:dyDescent="0.3">
      <c r="A40" s="875"/>
      <c r="B40" s="876"/>
      <c r="C40" s="876"/>
      <c r="D40" s="877"/>
      <c r="E40" s="878"/>
      <c r="F40" s="879"/>
    </row>
    <row r="41" spans="1:6" s="261" customFormat="1" ht="28.5" customHeight="1" x14ac:dyDescent="0.3">
      <c r="A41" s="292"/>
      <c r="B41" s="292"/>
      <c r="C41" s="292"/>
      <c r="D41" s="294"/>
      <c r="E41" s="294"/>
      <c r="F41" s="294"/>
    </row>
    <row r="42" spans="1:6" ht="33.75" customHeight="1" x14ac:dyDescent="0.3">
      <c r="A42" s="864" t="s">
        <v>306</v>
      </c>
      <c r="B42" s="865"/>
      <c r="C42" s="865"/>
      <c r="D42" s="865"/>
      <c r="E42" s="865"/>
      <c r="F42" s="865"/>
    </row>
    <row r="43" spans="1:6" x14ac:dyDescent="0.3">
      <c r="A43" s="823" t="s">
        <v>206</v>
      </c>
      <c r="B43" s="824"/>
      <c r="C43" s="824"/>
      <c r="D43" s="824"/>
      <c r="E43" s="824"/>
      <c r="F43" s="824"/>
    </row>
    <row r="44" spans="1:6" ht="15" customHeight="1" x14ac:dyDescent="0.3">
      <c r="A44" s="856" t="s">
        <v>300</v>
      </c>
      <c r="B44" s="857"/>
      <c r="C44" s="858" t="s">
        <v>301</v>
      </c>
      <c r="D44" s="858"/>
      <c r="E44" s="858"/>
      <c r="F44" s="858"/>
    </row>
    <row r="45" spans="1:6" ht="15" customHeight="1" x14ac:dyDescent="0.3">
      <c r="A45" s="850" t="s">
        <v>302</v>
      </c>
      <c r="B45" s="851"/>
      <c r="C45" s="852" t="s">
        <v>99</v>
      </c>
      <c r="D45" s="852"/>
      <c r="E45" s="852"/>
      <c r="F45" s="852"/>
    </row>
    <row r="46" spans="1:6" ht="15" customHeight="1" x14ac:dyDescent="0.3">
      <c r="A46" s="850" t="s">
        <v>207</v>
      </c>
      <c r="B46" s="851"/>
      <c r="C46" s="852" t="s">
        <v>298</v>
      </c>
      <c r="D46" s="852"/>
      <c r="E46" s="852"/>
      <c r="F46" s="852"/>
    </row>
    <row r="47" spans="1:6" x14ac:dyDescent="0.3">
      <c r="A47" s="850" t="s">
        <v>208</v>
      </c>
      <c r="B47" s="851"/>
      <c r="C47" s="852" t="s">
        <v>68</v>
      </c>
      <c r="D47" s="852"/>
      <c r="E47" s="852"/>
      <c r="F47" s="852"/>
    </row>
    <row r="48" spans="1:6" x14ac:dyDescent="0.3">
      <c r="A48" s="853"/>
      <c r="B48" s="853"/>
      <c r="C48" s="853"/>
      <c r="D48" s="853"/>
      <c r="E48" s="853"/>
      <c r="F48" s="853"/>
    </row>
    <row r="49" spans="1:6" x14ac:dyDescent="0.3">
      <c r="A49" s="823" t="s">
        <v>209</v>
      </c>
      <c r="B49" s="824"/>
      <c r="C49" s="824"/>
      <c r="D49" s="824"/>
      <c r="E49" s="824"/>
      <c r="F49" s="825"/>
    </row>
    <row r="50" spans="1:6" ht="28.5" x14ac:dyDescent="0.3">
      <c r="A50" s="289" t="s">
        <v>210</v>
      </c>
      <c r="B50" s="289" t="s">
        <v>211</v>
      </c>
      <c r="C50" s="289" t="s">
        <v>212</v>
      </c>
      <c r="D50" s="289" t="s">
        <v>213</v>
      </c>
      <c r="E50" s="289" t="s">
        <v>214</v>
      </c>
      <c r="F50" s="289" t="s">
        <v>215</v>
      </c>
    </row>
    <row r="51" spans="1:6" ht="81" x14ac:dyDescent="0.3">
      <c r="A51" s="290" t="s">
        <v>361</v>
      </c>
      <c r="B51" s="290" t="s">
        <v>380</v>
      </c>
      <c r="C51" s="290" t="s">
        <v>360</v>
      </c>
      <c r="D51" s="290" t="s">
        <v>236</v>
      </c>
      <c r="E51" s="290" t="s">
        <v>362</v>
      </c>
      <c r="F51" s="290" t="s">
        <v>217</v>
      </c>
    </row>
    <row r="52" spans="1:6" x14ac:dyDescent="0.3">
      <c r="A52" s="854"/>
      <c r="B52" s="855"/>
      <c r="C52" s="855"/>
      <c r="D52" s="855"/>
      <c r="E52" s="855"/>
      <c r="F52" s="855"/>
    </row>
    <row r="53" spans="1:6" x14ac:dyDescent="0.3">
      <c r="A53" s="823" t="s">
        <v>218</v>
      </c>
      <c r="B53" s="824"/>
      <c r="C53" s="824"/>
      <c r="D53" s="824"/>
      <c r="E53" s="824"/>
      <c r="F53" s="825"/>
    </row>
    <row r="54" spans="1:6" ht="14.25" customHeight="1" x14ac:dyDescent="0.3">
      <c r="A54" s="289" t="s">
        <v>219</v>
      </c>
      <c r="B54" s="291" t="s">
        <v>220</v>
      </c>
      <c r="C54" s="291" t="s">
        <v>212</v>
      </c>
      <c r="D54" s="291" t="s">
        <v>221</v>
      </c>
      <c r="E54" s="842" t="s">
        <v>222</v>
      </c>
      <c r="F54" s="843"/>
    </row>
    <row r="55" spans="1:6" x14ac:dyDescent="0.3">
      <c r="A55" s="270">
        <v>0</v>
      </c>
      <c r="B55" s="270">
        <v>1</v>
      </c>
      <c r="C55" s="270" t="s">
        <v>223</v>
      </c>
      <c r="D55" s="270" t="s">
        <v>224</v>
      </c>
      <c r="E55" s="827" t="s">
        <v>376</v>
      </c>
      <c r="F55" s="829"/>
    </row>
    <row r="56" spans="1:6" x14ac:dyDescent="0.3">
      <c r="A56" s="844"/>
      <c r="B56" s="845"/>
      <c r="C56" s="845"/>
      <c r="D56" s="845"/>
      <c r="E56" s="845"/>
      <c r="F56" s="846"/>
    </row>
    <row r="57" spans="1:6" x14ac:dyDescent="0.3">
      <c r="A57" s="847" t="s">
        <v>225</v>
      </c>
      <c r="B57" s="848"/>
      <c r="C57" s="848"/>
      <c r="D57" s="848"/>
      <c r="E57" s="848"/>
      <c r="F57" s="848"/>
    </row>
    <row r="58" spans="1:6" x14ac:dyDescent="0.3">
      <c r="A58" s="849" t="s">
        <v>219</v>
      </c>
      <c r="B58" s="849"/>
      <c r="C58" s="897" t="s">
        <v>226</v>
      </c>
      <c r="D58" s="897"/>
      <c r="E58" s="898" t="s">
        <v>227</v>
      </c>
      <c r="F58" s="899"/>
    </row>
    <row r="59" spans="1:6" x14ac:dyDescent="0.3">
      <c r="A59" s="827" t="s">
        <v>36</v>
      </c>
      <c r="B59" s="828"/>
      <c r="C59" s="886" t="s">
        <v>36</v>
      </c>
      <c r="D59" s="887"/>
      <c r="E59" s="886"/>
      <c r="F59" s="888"/>
    </row>
    <row r="60" spans="1:6" ht="14.25" customHeight="1" x14ac:dyDescent="0.3">
      <c r="A60" s="830" t="s">
        <v>228</v>
      </c>
      <c r="B60" s="831"/>
      <c r="C60" s="889" t="s">
        <v>303</v>
      </c>
      <c r="D60" s="890"/>
      <c r="E60" s="893" t="s">
        <v>229</v>
      </c>
      <c r="F60" s="894"/>
    </row>
    <row r="61" spans="1:6" x14ac:dyDescent="0.3">
      <c r="A61" s="832"/>
      <c r="B61" s="833"/>
      <c r="C61" s="891"/>
      <c r="D61" s="892"/>
      <c r="E61" s="895"/>
      <c r="F61" s="896"/>
    </row>
    <row r="62" spans="1:6" x14ac:dyDescent="0.3">
      <c r="A62" s="817"/>
      <c r="B62" s="818"/>
      <c r="C62" s="818"/>
      <c r="D62" s="818"/>
      <c r="E62" s="818"/>
      <c r="F62" s="819"/>
    </row>
    <row r="63" spans="1:6" x14ac:dyDescent="0.3">
      <c r="A63" s="820"/>
      <c r="B63" s="821"/>
      <c r="C63" s="821"/>
      <c r="D63" s="821"/>
      <c r="E63" s="821"/>
      <c r="F63" s="822"/>
    </row>
    <row r="64" spans="1:6" x14ac:dyDescent="0.3">
      <c r="A64" s="823" t="s">
        <v>230</v>
      </c>
      <c r="B64" s="824"/>
      <c r="C64" s="824"/>
      <c r="D64" s="824"/>
      <c r="E64" s="824"/>
      <c r="F64" s="825"/>
    </row>
    <row r="65" spans="1:6" x14ac:dyDescent="0.3">
      <c r="A65" s="826" t="s">
        <v>231</v>
      </c>
      <c r="B65" s="826"/>
      <c r="C65" s="826" t="s">
        <v>232</v>
      </c>
      <c r="D65" s="826"/>
      <c r="E65" s="826" t="s">
        <v>233</v>
      </c>
      <c r="F65" s="826"/>
    </row>
    <row r="66" spans="1:6" ht="27.75" customHeight="1" x14ac:dyDescent="0.3">
      <c r="A66" s="810" t="s">
        <v>433</v>
      </c>
      <c r="B66" s="811"/>
      <c r="C66" s="810" t="s">
        <v>434</v>
      </c>
      <c r="D66" s="811"/>
      <c r="E66" s="810" t="s">
        <v>435</v>
      </c>
      <c r="F66" s="811"/>
    </row>
    <row r="67" spans="1:6" x14ac:dyDescent="0.3">
      <c r="A67" s="812"/>
      <c r="B67" s="812"/>
      <c r="C67" s="812"/>
      <c r="D67" s="812"/>
      <c r="E67" s="812"/>
      <c r="F67" s="812"/>
    </row>
    <row r="68" spans="1:6" x14ac:dyDescent="0.3">
      <c r="A68" s="813" t="s">
        <v>234</v>
      </c>
      <c r="B68" s="814"/>
      <c r="C68" s="814"/>
      <c r="D68" s="814"/>
      <c r="E68" s="814"/>
      <c r="F68" s="815"/>
    </row>
    <row r="69" spans="1:6" ht="27" customHeight="1" x14ac:dyDescent="0.3">
      <c r="A69" s="816" t="s">
        <v>436</v>
      </c>
      <c r="B69" s="816"/>
      <c r="C69" s="816"/>
      <c r="D69" s="793" t="s">
        <v>437</v>
      </c>
      <c r="E69" s="794"/>
      <c r="F69" s="795"/>
    </row>
    <row r="70" spans="1:6" ht="27" customHeight="1" x14ac:dyDescent="0.3">
      <c r="A70" s="808" t="s">
        <v>438</v>
      </c>
      <c r="B70" s="808"/>
      <c r="C70" s="808"/>
      <c r="D70" s="808" t="s">
        <v>439</v>
      </c>
      <c r="E70" s="808"/>
      <c r="F70" s="808"/>
    </row>
    <row r="71" spans="1:6" ht="27" customHeight="1" x14ac:dyDescent="0.3">
      <c r="A71" s="809" t="s">
        <v>425</v>
      </c>
      <c r="B71" s="809"/>
      <c r="C71" s="809"/>
      <c r="D71" s="809" t="s">
        <v>426</v>
      </c>
      <c r="E71" s="809"/>
      <c r="F71" s="809"/>
    </row>
    <row r="72" spans="1:6" s="255" customFormat="1" ht="27" customHeight="1" x14ac:dyDescent="0.3">
      <c r="A72" s="796" t="s">
        <v>440</v>
      </c>
      <c r="B72" s="797"/>
      <c r="C72" s="797"/>
      <c r="D72" s="796" t="s">
        <v>363</v>
      </c>
      <c r="E72" s="797"/>
      <c r="F72" s="798"/>
    </row>
    <row r="73" spans="1:6" s="255" customFormat="1" ht="27" customHeight="1" x14ac:dyDescent="0.3">
      <c r="A73" s="880"/>
      <c r="B73" s="881"/>
      <c r="C73" s="881"/>
      <c r="D73" s="802" t="s">
        <v>217</v>
      </c>
      <c r="E73" s="803"/>
      <c r="F73" s="804"/>
    </row>
    <row r="74" spans="1:6" ht="27" customHeight="1" x14ac:dyDescent="0.3">
      <c r="A74" s="295"/>
      <c r="B74" s="295"/>
      <c r="C74" s="295"/>
      <c r="D74" s="295"/>
      <c r="E74" s="295"/>
      <c r="F74" s="295"/>
    </row>
    <row r="75" spans="1:6" ht="29.25" customHeight="1" x14ac:dyDescent="0.3">
      <c r="A75" s="882" t="s">
        <v>441</v>
      </c>
      <c r="B75" s="882"/>
      <c r="C75" s="882"/>
      <c r="D75" s="883" t="s">
        <v>471</v>
      </c>
      <c r="E75" s="884"/>
      <c r="F75" s="885"/>
    </row>
    <row r="76" spans="1:6" ht="27" customHeight="1" x14ac:dyDescent="0.3">
      <c r="A76" s="869" t="s">
        <v>429</v>
      </c>
      <c r="B76" s="869"/>
      <c r="C76" s="869"/>
      <c r="D76" s="869" t="s">
        <v>430</v>
      </c>
      <c r="E76" s="869"/>
      <c r="F76" s="869"/>
    </row>
    <row r="77" spans="1:6" ht="27" customHeight="1" x14ac:dyDescent="0.3">
      <c r="A77" s="869" t="s">
        <v>425</v>
      </c>
      <c r="B77" s="869"/>
      <c r="C77" s="869"/>
      <c r="D77" s="869" t="s">
        <v>426</v>
      </c>
      <c r="E77" s="869"/>
      <c r="F77" s="869"/>
    </row>
    <row r="78" spans="1:6" ht="27" customHeight="1" x14ac:dyDescent="0.3">
      <c r="A78" s="870" t="s">
        <v>431</v>
      </c>
      <c r="B78" s="871"/>
      <c r="C78" s="871"/>
      <c r="D78" s="872" t="s">
        <v>432</v>
      </c>
      <c r="E78" s="873"/>
      <c r="F78" s="874"/>
    </row>
    <row r="79" spans="1:6" ht="27" customHeight="1" x14ac:dyDescent="0.3">
      <c r="A79" s="875"/>
      <c r="B79" s="876"/>
      <c r="C79" s="876"/>
      <c r="D79" s="877"/>
      <c r="E79" s="878"/>
      <c r="F79" s="879"/>
    </row>
    <row r="90" spans="1:6" ht="33.75" customHeight="1" x14ac:dyDescent="0.3">
      <c r="A90" s="864" t="s">
        <v>306</v>
      </c>
      <c r="B90" s="865"/>
      <c r="C90" s="865"/>
      <c r="D90" s="865"/>
      <c r="E90" s="865"/>
      <c r="F90" s="865"/>
    </row>
    <row r="92" spans="1:6" x14ac:dyDescent="0.3">
      <c r="A92" s="823" t="s">
        <v>206</v>
      </c>
      <c r="B92" s="824"/>
      <c r="C92" s="824"/>
      <c r="D92" s="824"/>
      <c r="E92" s="824"/>
      <c r="F92" s="825"/>
    </row>
    <row r="93" spans="1:6" ht="15" customHeight="1" x14ac:dyDescent="0.3">
      <c r="A93" s="856" t="s">
        <v>300</v>
      </c>
      <c r="B93" s="857"/>
      <c r="C93" s="858" t="s">
        <v>301</v>
      </c>
      <c r="D93" s="858"/>
      <c r="E93" s="858"/>
      <c r="F93" s="858"/>
    </row>
    <row r="94" spans="1:6" ht="15" customHeight="1" x14ac:dyDescent="0.3">
      <c r="A94" s="850" t="s">
        <v>302</v>
      </c>
      <c r="B94" s="851"/>
      <c r="C94" s="852" t="s">
        <v>99</v>
      </c>
      <c r="D94" s="852"/>
      <c r="E94" s="852"/>
      <c r="F94" s="852"/>
    </row>
    <row r="95" spans="1:6" ht="15" customHeight="1" x14ac:dyDescent="0.3">
      <c r="A95" s="850" t="s">
        <v>207</v>
      </c>
      <c r="B95" s="851"/>
      <c r="C95" s="852" t="s">
        <v>298</v>
      </c>
      <c r="D95" s="852"/>
      <c r="E95" s="852"/>
      <c r="F95" s="852"/>
    </row>
    <row r="96" spans="1:6" x14ac:dyDescent="0.3">
      <c r="A96" s="850" t="s">
        <v>208</v>
      </c>
      <c r="B96" s="851"/>
      <c r="C96" s="852" t="s">
        <v>69</v>
      </c>
      <c r="D96" s="852"/>
      <c r="E96" s="852"/>
      <c r="F96" s="852"/>
    </row>
    <row r="97" spans="1:6" x14ac:dyDescent="0.3">
      <c r="A97" s="853"/>
      <c r="B97" s="853"/>
      <c r="C97" s="853"/>
      <c r="D97" s="853"/>
      <c r="E97" s="853"/>
      <c r="F97" s="853"/>
    </row>
    <row r="98" spans="1:6" x14ac:dyDescent="0.3">
      <c r="A98" s="823" t="s">
        <v>209</v>
      </c>
      <c r="B98" s="824"/>
      <c r="C98" s="824"/>
      <c r="D98" s="824"/>
      <c r="E98" s="824"/>
      <c r="F98" s="825"/>
    </row>
    <row r="99" spans="1:6" ht="28.5" x14ac:dyDescent="0.3">
      <c r="A99" s="289" t="s">
        <v>210</v>
      </c>
      <c r="B99" s="289" t="s">
        <v>211</v>
      </c>
      <c r="C99" s="289" t="s">
        <v>212</v>
      </c>
      <c r="D99" s="289" t="s">
        <v>213</v>
      </c>
      <c r="E99" s="289" t="s">
        <v>214</v>
      </c>
      <c r="F99" s="289" t="s">
        <v>215</v>
      </c>
    </row>
    <row r="100" spans="1:6" ht="81" customHeight="1" x14ac:dyDescent="0.3">
      <c r="A100" s="290" t="s">
        <v>364</v>
      </c>
      <c r="B100" s="290" t="s">
        <v>472</v>
      </c>
      <c r="C100" s="290" t="s">
        <v>365</v>
      </c>
      <c r="D100" s="290" t="s">
        <v>216</v>
      </c>
      <c r="E100" s="290" t="s">
        <v>366</v>
      </c>
      <c r="F100" s="290" t="s">
        <v>217</v>
      </c>
    </row>
    <row r="101" spans="1:6" x14ac:dyDescent="0.3">
      <c r="A101" s="854"/>
      <c r="B101" s="855"/>
      <c r="C101" s="855"/>
      <c r="D101" s="855"/>
      <c r="E101" s="855"/>
      <c r="F101" s="855"/>
    </row>
    <row r="102" spans="1:6" x14ac:dyDescent="0.3">
      <c r="A102" s="823" t="s">
        <v>218</v>
      </c>
      <c r="B102" s="824"/>
      <c r="C102" s="824"/>
      <c r="D102" s="824"/>
      <c r="E102" s="824"/>
      <c r="F102" s="825"/>
    </row>
    <row r="103" spans="1:6" ht="15" customHeight="1" x14ac:dyDescent="0.3">
      <c r="A103" s="289" t="s">
        <v>219</v>
      </c>
      <c r="B103" s="291" t="s">
        <v>220</v>
      </c>
      <c r="C103" s="291" t="s">
        <v>212</v>
      </c>
      <c r="D103" s="291" t="s">
        <v>221</v>
      </c>
      <c r="E103" s="842" t="s">
        <v>222</v>
      </c>
      <c r="F103" s="843"/>
    </row>
    <row r="104" spans="1:6" x14ac:dyDescent="0.3">
      <c r="A104" s="270">
        <v>0</v>
      </c>
      <c r="B104" s="270">
        <v>1</v>
      </c>
      <c r="C104" s="270" t="s">
        <v>223</v>
      </c>
      <c r="D104" s="270" t="s">
        <v>224</v>
      </c>
      <c r="E104" s="827" t="s">
        <v>376</v>
      </c>
      <c r="F104" s="829"/>
    </row>
    <row r="105" spans="1:6" x14ac:dyDescent="0.3">
      <c r="A105" s="844"/>
      <c r="B105" s="845"/>
      <c r="C105" s="845"/>
      <c r="D105" s="845"/>
      <c r="E105" s="845"/>
      <c r="F105" s="846"/>
    </row>
    <row r="106" spans="1:6" x14ac:dyDescent="0.3">
      <c r="A106" s="847" t="s">
        <v>225</v>
      </c>
      <c r="B106" s="848"/>
      <c r="C106" s="848"/>
      <c r="D106" s="848"/>
      <c r="E106" s="848"/>
      <c r="F106" s="848"/>
    </row>
    <row r="107" spans="1:6" x14ac:dyDescent="0.3">
      <c r="A107" s="849" t="s">
        <v>219</v>
      </c>
      <c r="B107" s="849"/>
      <c r="C107" s="849" t="s">
        <v>226</v>
      </c>
      <c r="D107" s="849"/>
      <c r="E107" s="842" t="s">
        <v>227</v>
      </c>
      <c r="F107" s="843"/>
    </row>
    <row r="108" spans="1:6" x14ac:dyDescent="0.3">
      <c r="A108" s="827" t="s">
        <v>36</v>
      </c>
      <c r="B108" s="828"/>
      <c r="C108" s="827" t="s">
        <v>36</v>
      </c>
      <c r="D108" s="828"/>
      <c r="E108" s="827"/>
      <c r="F108" s="829"/>
    </row>
    <row r="109" spans="1:6" ht="14.25" customHeight="1" x14ac:dyDescent="0.3">
      <c r="A109" s="830" t="s">
        <v>228</v>
      </c>
      <c r="B109" s="831"/>
      <c r="C109" s="834" t="s">
        <v>303</v>
      </c>
      <c r="D109" s="835"/>
      <c r="E109" s="838" t="s">
        <v>229</v>
      </c>
      <c r="F109" s="839"/>
    </row>
    <row r="110" spans="1:6" x14ac:dyDescent="0.3">
      <c r="A110" s="832"/>
      <c r="B110" s="833"/>
      <c r="C110" s="836"/>
      <c r="D110" s="837"/>
      <c r="E110" s="840"/>
      <c r="F110" s="841"/>
    </row>
    <row r="111" spans="1:6" x14ac:dyDescent="0.3">
      <c r="A111" s="817"/>
      <c r="B111" s="818"/>
      <c r="C111" s="818"/>
      <c r="D111" s="818"/>
      <c r="E111" s="818"/>
      <c r="F111" s="819"/>
    </row>
    <row r="112" spans="1:6" x14ac:dyDescent="0.3">
      <c r="A112" s="820"/>
      <c r="B112" s="821"/>
      <c r="C112" s="821"/>
      <c r="D112" s="821"/>
      <c r="E112" s="821"/>
      <c r="F112" s="822"/>
    </row>
    <row r="113" spans="1:6" x14ac:dyDescent="0.3">
      <c r="A113" s="823" t="s">
        <v>230</v>
      </c>
      <c r="B113" s="824"/>
      <c r="C113" s="824"/>
      <c r="D113" s="824"/>
      <c r="E113" s="824"/>
      <c r="F113" s="825"/>
    </row>
    <row r="114" spans="1:6" x14ac:dyDescent="0.3">
      <c r="A114" s="826" t="s">
        <v>231</v>
      </c>
      <c r="B114" s="826"/>
      <c r="C114" s="826" t="s">
        <v>232</v>
      </c>
      <c r="D114" s="826"/>
      <c r="E114" s="826" t="s">
        <v>233</v>
      </c>
      <c r="F114" s="826"/>
    </row>
    <row r="115" spans="1:6" x14ac:dyDescent="0.3">
      <c r="A115" s="810" t="s">
        <v>442</v>
      </c>
      <c r="B115" s="811"/>
      <c r="C115" s="810" t="s">
        <v>443</v>
      </c>
      <c r="D115" s="811"/>
      <c r="E115" s="810" t="s">
        <v>444</v>
      </c>
      <c r="F115" s="811"/>
    </row>
    <row r="116" spans="1:6" x14ac:dyDescent="0.3">
      <c r="A116" s="812"/>
      <c r="B116" s="812"/>
      <c r="C116" s="812"/>
      <c r="D116" s="812"/>
      <c r="E116" s="812"/>
      <c r="F116" s="812"/>
    </row>
    <row r="117" spans="1:6" x14ac:dyDescent="0.3">
      <c r="A117" s="813" t="s">
        <v>234</v>
      </c>
      <c r="B117" s="814"/>
      <c r="C117" s="814"/>
      <c r="D117" s="814"/>
      <c r="E117" s="814"/>
      <c r="F117" s="815"/>
    </row>
    <row r="118" spans="1:6" ht="27" customHeight="1" x14ac:dyDescent="0.3">
      <c r="A118" s="816" t="s">
        <v>445</v>
      </c>
      <c r="B118" s="816"/>
      <c r="C118" s="816"/>
      <c r="D118" s="793" t="s">
        <v>446</v>
      </c>
      <c r="E118" s="794"/>
      <c r="F118" s="795"/>
    </row>
    <row r="119" spans="1:6" ht="27" customHeight="1" x14ac:dyDescent="0.3">
      <c r="A119" s="808" t="s">
        <v>447</v>
      </c>
      <c r="B119" s="808"/>
      <c r="C119" s="808"/>
      <c r="D119" s="808" t="s">
        <v>448</v>
      </c>
      <c r="E119" s="808"/>
      <c r="F119" s="808"/>
    </row>
    <row r="120" spans="1:6" ht="27" customHeight="1" x14ac:dyDescent="0.3">
      <c r="A120" s="809" t="s">
        <v>449</v>
      </c>
      <c r="B120" s="809"/>
      <c r="C120" s="809"/>
      <c r="D120" s="809" t="s">
        <v>426</v>
      </c>
      <c r="E120" s="809"/>
      <c r="F120" s="809"/>
    </row>
    <row r="121" spans="1:6" ht="27" customHeight="1" x14ac:dyDescent="0.3">
      <c r="A121" s="859" t="s">
        <v>367</v>
      </c>
      <c r="B121" s="860"/>
      <c r="C121" s="861"/>
      <c r="D121" s="859" t="s">
        <v>450</v>
      </c>
      <c r="E121" s="860"/>
      <c r="F121" s="861"/>
    </row>
    <row r="122" spans="1:6" ht="27" customHeight="1" x14ac:dyDescent="0.3">
      <c r="A122" s="805" t="s">
        <v>368</v>
      </c>
      <c r="B122" s="862"/>
      <c r="C122" s="863"/>
      <c r="D122" s="805"/>
      <c r="E122" s="806"/>
      <c r="F122" s="807"/>
    </row>
    <row r="123" spans="1:6" s="255" customFormat="1" ht="18.75" customHeight="1" x14ac:dyDescent="0.3">
      <c r="A123" s="295"/>
      <c r="B123" s="295"/>
      <c r="C123" s="295"/>
      <c r="D123" s="296"/>
      <c r="E123" s="296"/>
      <c r="F123" s="296"/>
    </row>
    <row r="124" spans="1:6" ht="44.25" customHeight="1" x14ac:dyDescent="0.3">
      <c r="A124" s="866" t="s">
        <v>451</v>
      </c>
      <c r="B124" s="867"/>
      <c r="C124" s="868"/>
      <c r="D124" s="866" t="s">
        <v>452</v>
      </c>
      <c r="E124" s="867"/>
      <c r="F124" s="868"/>
    </row>
    <row r="125" spans="1:6" ht="27" customHeight="1" x14ac:dyDescent="0.3">
      <c r="A125" s="866" t="s">
        <v>453</v>
      </c>
      <c r="B125" s="867"/>
      <c r="C125" s="868"/>
      <c r="D125" s="866" t="s">
        <v>454</v>
      </c>
      <c r="E125" s="867"/>
      <c r="F125" s="868"/>
    </row>
    <row r="126" spans="1:6" ht="27" customHeight="1" x14ac:dyDescent="0.3">
      <c r="A126" s="866" t="s">
        <v>449</v>
      </c>
      <c r="B126" s="867"/>
      <c r="C126" s="868"/>
      <c r="D126" s="866" t="s">
        <v>426</v>
      </c>
      <c r="E126" s="867"/>
      <c r="F126" s="868"/>
    </row>
    <row r="127" spans="1:6" ht="27" customHeight="1" x14ac:dyDescent="0.3">
      <c r="A127" s="859" t="s">
        <v>367</v>
      </c>
      <c r="B127" s="860"/>
      <c r="C127" s="861"/>
      <c r="D127" s="859" t="s">
        <v>450</v>
      </c>
      <c r="E127" s="860"/>
      <c r="F127" s="861"/>
    </row>
    <row r="128" spans="1:6" ht="27" customHeight="1" x14ac:dyDescent="0.3">
      <c r="A128" s="805" t="s">
        <v>369</v>
      </c>
      <c r="B128" s="862"/>
      <c r="C128" s="863"/>
      <c r="D128" s="805"/>
      <c r="E128" s="806"/>
      <c r="F128" s="807"/>
    </row>
    <row r="138" spans="1:6" s="297" customFormat="1" x14ac:dyDescent="0.3"/>
    <row r="139" spans="1:6" s="297" customFormat="1" x14ac:dyDescent="0.3"/>
    <row r="140" spans="1:6" s="297" customFormat="1" x14ac:dyDescent="0.3"/>
    <row r="141" spans="1:6" ht="33.75" customHeight="1" x14ac:dyDescent="0.3">
      <c r="A141" s="864" t="s">
        <v>306</v>
      </c>
      <c r="B141" s="865"/>
      <c r="C141" s="865"/>
      <c r="D141" s="865"/>
      <c r="E141" s="865"/>
      <c r="F141" s="865"/>
    </row>
    <row r="142" spans="1:6" s="297" customFormat="1" x14ac:dyDescent="0.3"/>
    <row r="144" spans="1:6" x14ac:dyDescent="0.3">
      <c r="A144" s="823" t="s">
        <v>206</v>
      </c>
      <c r="B144" s="824"/>
      <c r="C144" s="824"/>
      <c r="D144" s="824"/>
      <c r="E144" s="824"/>
      <c r="F144" s="825"/>
    </row>
    <row r="145" spans="1:6" ht="15" customHeight="1" x14ac:dyDescent="0.3">
      <c r="A145" s="856" t="s">
        <v>300</v>
      </c>
      <c r="B145" s="857"/>
      <c r="C145" s="858" t="s">
        <v>301</v>
      </c>
      <c r="D145" s="858"/>
      <c r="E145" s="858"/>
      <c r="F145" s="858"/>
    </row>
    <row r="146" spans="1:6" ht="15" customHeight="1" x14ac:dyDescent="0.3">
      <c r="A146" s="850" t="s">
        <v>302</v>
      </c>
      <c r="B146" s="851"/>
      <c r="C146" s="852" t="s">
        <v>99</v>
      </c>
      <c r="D146" s="852"/>
      <c r="E146" s="852"/>
      <c r="F146" s="852"/>
    </row>
    <row r="147" spans="1:6" ht="15" customHeight="1" x14ac:dyDescent="0.3">
      <c r="A147" s="850" t="s">
        <v>207</v>
      </c>
      <c r="B147" s="851"/>
      <c r="C147" s="852" t="s">
        <v>298</v>
      </c>
      <c r="D147" s="852"/>
      <c r="E147" s="852"/>
      <c r="F147" s="852"/>
    </row>
    <row r="148" spans="1:6" x14ac:dyDescent="0.3">
      <c r="A148" s="850" t="s">
        <v>208</v>
      </c>
      <c r="B148" s="851"/>
      <c r="C148" s="852" t="s">
        <v>70</v>
      </c>
      <c r="D148" s="852"/>
      <c r="E148" s="852"/>
      <c r="F148" s="852"/>
    </row>
    <row r="149" spans="1:6" x14ac:dyDescent="0.3">
      <c r="A149" s="853"/>
      <c r="B149" s="853"/>
      <c r="C149" s="853"/>
      <c r="D149" s="853"/>
      <c r="E149" s="853"/>
      <c r="F149" s="853"/>
    </row>
    <row r="150" spans="1:6" x14ac:dyDescent="0.3">
      <c r="A150" s="823" t="s">
        <v>209</v>
      </c>
      <c r="B150" s="824"/>
      <c r="C150" s="824"/>
      <c r="D150" s="824"/>
      <c r="E150" s="824"/>
      <c r="F150" s="825"/>
    </row>
    <row r="151" spans="1:6" ht="28.5" x14ac:dyDescent="0.3">
      <c r="A151" s="289" t="s">
        <v>210</v>
      </c>
      <c r="B151" s="289" t="s">
        <v>211</v>
      </c>
      <c r="C151" s="289" t="s">
        <v>212</v>
      </c>
      <c r="D151" s="289" t="s">
        <v>213</v>
      </c>
      <c r="E151" s="289" t="s">
        <v>304</v>
      </c>
      <c r="F151" s="289" t="s">
        <v>215</v>
      </c>
    </row>
    <row r="152" spans="1:6" ht="69.75" customHeight="1" x14ac:dyDescent="0.3">
      <c r="A152" s="290" t="s">
        <v>370</v>
      </c>
      <c r="B152" s="290" t="s">
        <v>371</v>
      </c>
      <c r="C152" s="290" t="s">
        <v>365</v>
      </c>
      <c r="D152" s="290" t="s">
        <v>216</v>
      </c>
      <c r="E152" s="290" t="s">
        <v>372</v>
      </c>
      <c r="F152" s="290" t="s">
        <v>217</v>
      </c>
    </row>
    <row r="153" spans="1:6" x14ac:dyDescent="0.3">
      <c r="A153" s="854"/>
      <c r="B153" s="855"/>
      <c r="C153" s="855"/>
      <c r="D153" s="855"/>
      <c r="E153" s="855"/>
      <c r="F153" s="855"/>
    </row>
    <row r="154" spans="1:6" x14ac:dyDescent="0.3">
      <c r="A154" s="823" t="s">
        <v>218</v>
      </c>
      <c r="B154" s="824"/>
      <c r="C154" s="824"/>
      <c r="D154" s="824"/>
      <c r="E154" s="824"/>
      <c r="F154" s="825"/>
    </row>
    <row r="155" spans="1:6" ht="15" customHeight="1" x14ac:dyDescent="0.3">
      <c r="A155" s="289" t="s">
        <v>219</v>
      </c>
      <c r="B155" s="291" t="s">
        <v>220</v>
      </c>
      <c r="C155" s="291" t="s">
        <v>212</v>
      </c>
      <c r="D155" s="291" t="s">
        <v>221</v>
      </c>
      <c r="E155" s="842" t="s">
        <v>222</v>
      </c>
      <c r="F155" s="843"/>
    </row>
    <row r="156" spans="1:6" x14ac:dyDescent="0.3">
      <c r="A156" s="270">
        <v>0</v>
      </c>
      <c r="B156" s="270">
        <v>1</v>
      </c>
      <c r="C156" s="270" t="s">
        <v>223</v>
      </c>
      <c r="D156" s="270" t="s">
        <v>224</v>
      </c>
      <c r="E156" s="827" t="s">
        <v>376</v>
      </c>
      <c r="F156" s="829"/>
    </row>
    <row r="157" spans="1:6" x14ac:dyDescent="0.3">
      <c r="A157" s="844"/>
      <c r="B157" s="845"/>
      <c r="C157" s="845"/>
      <c r="D157" s="845"/>
      <c r="E157" s="845"/>
      <c r="F157" s="846"/>
    </row>
    <row r="158" spans="1:6" x14ac:dyDescent="0.3">
      <c r="A158" s="847" t="s">
        <v>225</v>
      </c>
      <c r="B158" s="848"/>
      <c r="C158" s="848"/>
      <c r="D158" s="848"/>
      <c r="E158" s="848"/>
      <c r="F158" s="848"/>
    </row>
    <row r="159" spans="1:6" x14ac:dyDescent="0.3">
      <c r="A159" s="849" t="s">
        <v>219</v>
      </c>
      <c r="B159" s="849"/>
      <c r="C159" s="849" t="s">
        <v>226</v>
      </c>
      <c r="D159" s="849"/>
      <c r="E159" s="842" t="s">
        <v>227</v>
      </c>
      <c r="F159" s="843"/>
    </row>
    <row r="160" spans="1:6" x14ac:dyDescent="0.3">
      <c r="A160" s="827" t="s">
        <v>36</v>
      </c>
      <c r="B160" s="828"/>
      <c r="C160" s="827" t="s">
        <v>36</v>
      </c>
      <c r="D160" s="828"/>
      <c r="E160" s="827"/>
      <c r="F160" s="829"/>
    </row>
    <row r="161" spans="1:6" ht="14.25" customHeight="1" x14ac:dyDescent="0.3">
      <c r="A161" s="830" t="s">
        <v>228</v>
      </c>
      <c r="B161" s="831"/>
      <c r="C161" s="834" t="s">
        <v>303</v>
      </c>
      <c r="D161" s="835"/>
      <c r="E161" s="838" t="s">
        <v>229</v>
      </c>
      <c r="F161" s="839"/>
    </row>
    <row r="162" spans="1:6" x14ac:dyDescent="0.3">
      <c r="A162" s="832"/>
      <c r="B162" s="833"/>
      <c r="C162" s="836"/>
      <c r="D162" s="837"/>
      <c r="E162" s="840"/>
      <c r="F162" s="841"/>
    </row>
    <row r="163" spans="1:6" x14ac:dyDescent="0.3">
      <c r="A163" s="817"/>
      <c r="B163" s="818"/>
      <c r="C163" s="818"/>
      <c r="D163" s="818"/>
      <c r="E163" s="818"/>
      <c r="F163" s="819"/>
    </row>
    <row r="164" spans="1:6" x14ac:dyDescent="0.3">
      <c r="A164" s="820"/>
      <c r="B164" s="821"/>
      <c r="C164" s="821"/>
      <c r="D164" s="821"/>
      <c r="E164" s="821"/>
      <c r="F164" s="822"/>
    </row>
    <row r="165" spans="1:6" x14ac:dyDescent="0.3">
      <c r="A165" s="823" t="s">
        <v>230</v>
      </c>
      <c r="B165" s="824"/>
      <c r="C165" s="824"/>
      <c r="D165" s="824"/>
      <c r="E165" s="824"/>
      <c r="F165" s="825"/>
    </row>
    <row r="166" spans="1:6" x14ac:dyDescent="0.3">
      <c r="A166" s="826" t="s">
        <v>231</v>
      </c>
      <c r="B166" s="826"/>
      <c r="C166" s="826" t="s">
        <v>232</v>
      </c>
      <c r="D166" s="826"/>
      <c r="E166" s="826" t="s">
        <v>233</v>
      </c>
      <c r="F166" s="826"/>
    </row>
    <row r="167" spans="1:6" x14ac:dyDescent="0.3">
      <c r="A167" s="810" t="s">
        <v>455</v>
      </c>
      <c r="B167" s="811"/>
      <c r="C167" s="810" t="s">
        <v>456</v>
      </c>
      <c r="D167" s="811"/>
      <c r="E167" s="810" t="s">
        <v>457</v>
      </c>
      <c r="F167" s="811"/>
    </row>
    <row r="168" spans="1:6" x14ac:dyDescent="0.3">
      <c r="A168" s="812"/>
      <c r="B168" s="812"/>
      <c r="C168" s="812"/>
      <c r="D168" s="812"/>
      <c r="E168" s="812"/>
      <c r="F168" s="812"/>
    </row>
    <row r="169" spans="1:6" x14ac:dyDescent="0.3">
      <c r="A169" s="813" t="s">
        <v>234</v>
      </c>
      <c r="B169" s="814"/>
      <c r="C169" s="814"/>
      <c r="D169" s="814"/>
      <c r="E169" s="814"/>
      <c r="F169" s="815"/>
    </row>
    <row r="170" spans="1:6" ht="27" customHeight="1" x14ac:dyDescent="0.3">
      <c r="A170" s="816" t="s">
        <v>458</v>
      </c>
      <c r="B170" s="816"/>
      <c r="C170" s="816"/>
      <c r="D170" s="793" t="s">
        <v>459</v>
      </c>
      <c r="E170" s="794"/>
      <c r="F170" s="795"/>
    </row>
    <row r="171" spans="1:6" ht="27" customHeight="1" x14ac:dyDescent="0.3">
      <c r="A171" s="808" t="s">
        <v>438</v>
      </c>
      <c r="B171" s="808"/>
      <c r="C171" s="808"/>
      <c r="D171" s="808" t="s">
        <v>460</v>
      </c>
      <c r="E171" s="808"/>
      <c r="F171" s="808"/>
    </row>
    <row r="172" spans="1:6" ht="27" customHeight="1" x14ac:dyDescent="0.3">
      <c r="A172" s="809" t="s">
        <v>425</v>
      </c>
      <c r="B172" s="809"/>
      <c r="C172" s="809"/>
      <c r="D172" s="809" t="s">
        <v>426</v>
      </c>
      <c r="E172" s="809"/>
      <c r="F172" s="809"/>
    </row>
    <row r="173" spans="1:6" ht="27" customHeight="1" x14ac:dyDescent="0.3">
      <c r="A173" s="796" t="s">
        <v>237</v>
      </c>
      <c r="B173" s="797"/>
      <c r="C173" s="797"/>
      <c r="D173" s="796" t="s">
        <v>238</v>
      </c>
      <c r="E173" s="797"/>
      <c r="F173" s="798"/>
    </row>
    <row r="174" spans="1:6" ht="24" customHeight="1" x14ac:dyDescent="0.3">
      <c r="A174" s="802" t="s">
        <v>373</v>
      </c>
      <c r="B174" s="803"/>
      <c r="C174" s="803"/>
      <c r="D174" s="802" t="s">
        <v>217</v>
      </c>
      <c r="E174" s="803"/>
      <c r="F174" s="804"/>
    </row>
    <row r="175" spans="1:6" s="255" customFormat="1" ht="25.5" customHeight="1" x14ac:dyDescent="0.3">
      <c r="A175" s="295"/>
      <c r="B175" s="295"/>
      <c r="C175" s="295"/>
      <c r="D175" s="296"/>
      <c r="E175" s="296"/>
      <c r="F175" s="296"/>
    </row>
    <row r="176" spans="1:6" ht="45" customHeight="1" x14ac:dyDescent="0.3">
      <c r="A176" s="793" t="s">
        <v>461</v>
      </c>
      <c r="B176" s="794"/>
      <c r="C176" s="795"/>
      <c r="D176" s="793" t="s">
        <v>462</v>
      </c>
      <c r="E176" s="794"/>
      <c r="F176" s="795"/>
    </row>
    <row r="177" spans="1:6" ht="27" customHeight="1" x14ac:dyDescent="0.3">
      <c r="A177" s="793" t="s">
        <v>447</v>
      </c>
      <c r="B177" s="794"/>
      <c r="C177" s="795"/>
      <c r="D177" s="793" t="s">
        <v>463</v>
      </c>
      <c r="E177" s="794"/>
      <c r="F177" s="795"/>
    </row>
    <row r="178" spans="1:6" ht="27" customHeight="1" x14ac:dyDescent="0.3">
      <c r="A178" s="793" t="s">
        <v>449</v>
      </c>
      <c r="B178" s="794"/>
      <c r="C178" s="795"/>
      <c r="D178" s="793" t="s">
        <v>426</v>
      </c>
      <c r="E178" s="794"/>
      <c r="F178" s="795"/>
    </row>
    <row r="179" spans="1:6" ht="27" customHeight="1" x14ac:dyDescent="0.3">
      <c r="A179" s="796" t="s">
        <v>367</v>
      </c>
      <c r="B179" s="797"/>
      <c r="C179" s="798"/>
      <c r="D179" s="799" t="s">
        <v>374</v>
      </c>
      <c r="E179" s="800"/>
      <c r="F179" s="801"/>
    </row>
    <row r="180" spans="1:6" ht="23.25" customHeight="1" x14ac:dyDescent="0.3">
      <c r="A180" s="802" t="s">
        <v>375</v>
      </c>
      <c r="B180" s="803"/>
      <c r="C180" s="804"/>
      <c r="D180" s="805" t="s">
        <v>217</v>
      </c>
      <c r="E180" s="806"/>
      <c r="F180" s="807"/>
    </row>
  </sheetData>
  <mergeCells count="237">
    <mergeCell ref="A7:B7"/>
    <mergeCell ref="C7:F7"/>
    <mergeCell ref="A8:B8"/>
    <mergeCell ref="C8:F8"/>
    <mergeCell ref="A9:F9"/>
    <mergeCell ref="A10:F10"/>
    <mergeCell ref="A1:F1"/>
    <mergeCell ref="A2:F2"/>
    <mergeCell ref="A4:F4"/>
    <mergeCell ref="A5:B5"/>
    <mergeCell ref="C5:F5"/>
    <mergeCell ref="A6:B6"/>
    <mergeCell ref="C6:F6"/>
    <mergeCell ref="A19:B19"/>
    <mergeCell ref="C19:D19"/>
    <mergeCell ref="E19:F19"/>
    <mergeCell ref="A20:B20"/>
    <mergeCell ref="C20:D20"/>
    <mergeCell ref="E20:F20"/>
    <mergeCell ref="A13:F13"/>
    <mergeCell ref="A14:F14"/>
    <mergeCell ref="E15:F15"/>
    <mergeCell ref="E16:F16"/>
    <mergeCell ref="A17:F17"/>
    <mergeCell ref="A18:F18"/>
    <mergeCell ref="A25:F25"/>
    <mergeCell ref="A26:B26"/>
    <mergeCell ref="C26:D26"/>
    <mergeCell ref="E26:F26"/>
    <mergeCell ref="A27:B27"/>
    <mergeCell ref="C27:D27"/>
    <mergeCell ref="E27:F27"/>
    <mergeCell ref="A21:B22"/>
    <mergeCell ref="C21:D22"/>
    <mergeCell ref="E21:F21"/>
    <mergeCell ref="E22:F22"/>
    <mergeCell ref="A23:F23"/>
    <mergeCell ref="A24:F24"/>
    <mergeCell ref="A32:C32"/>
    <mergeCell ref="D32:F32"/>
    <mergeCell ref="A33:C33"/>
    <mergeCell ref="D33:F33"/>
    <mergeCell ref="A34:C34"/>
    <mergeCell ref="D34:F34"/>
    <mergeCell ref="A28:F28"/>
    <mergeCell ref="A29:F29"/>
    <mergeCell ref="A30:C30"/>
    <mergeCell ref="D30:F30"/>
    <mergeCell ref="A31:C31"/>
    <mergeCell ref="D31:F31"/>
    <mergeCell ref="A39:C39"/>
    <mergeCell ref="D39:F39"/>
    <mergeCell ref="A40:C40"/>
    <mergeCell ref="D40:F40"/>
    <mergeCell ref="A42:F42"/>
    <mergeCell ref="A43:F43"/>
    <mergeCell ref="A36:C36"/>
    <mergeCell ref="D36:F36"/>
    <mergeCell ref="A37:C37"/>
    <mergeCell ref="D37:F37"/>
    <mergeCell ref="A38:C38"/>
    <mergeCell ref="D38:F38"/>
    <mergeCell ref="A47:B47"/>
    <mergeCell ref="C47:F47"/>
    <mergeCell ref="A48:F48"/>
    <mergeCell ref="A49:F49"/>
    <mergeCell ref="A52:F52"/>
    <mergeCell ref="A53:F53"/>
    <mergeCell ref="A44:B44"/>
    <mergeCell ref="C44:F44"/>
    <mergeCell ref="A45:B45"/>
    <mergeCell ref="C45:F45"/>
    <mergeCell ref="A46:B46"/>
    <mergeCell ref="C46:F46"/>
    <mergeCell ref="A59:B59"/>
    <mergeCell ref="C59:D59"/>
    <mergeCell ref="E59:F59"/>
    <mergeCell ref="A60:B61"/>
    <mergeCell ref="C60:D61"/>
    <mergeCell ref="E60:F60"/>
    <mergeCell ref="E61:F61"/>
    <mergeCell ref="E54:F54"/>
    <mergeCell ref="E55:F55"/>
    <mergeCell ref="A56:F56"/>
    <mergeCell ref="A57:F57"/>
    <mergeCell ref="A58:B58"/>
    <mergeCell ref="C58:D58"/>
    <mergeCell ref="E58:F58"/>
    <mergeCell ref="A66:B66"/>
    <mergeCell ref="C66:D66"/>
    <mergeCell ref="E66:F66"/>
    <mergeCell ref="A67:F67"/>
    <mergeCell ref="A68:F68"/>
    <mergeCell ref="A69:C69"/>
    <mergeCell ref="D69:F69"/>
    <mergeCell ref="A62:F62"/>
    <mergeCell ref="A63:F63"/>
    <mergeCell ref="A64:F64"/>
    <mergeCell ref="A65:B65"/>
    <mergeCell ref="C65:D65"/>
    <mergeCell ref="E65:F65"/>
    <mergeCell ref="A73:C73"/>
    <mergeCell ref="D73:F73"/>
    <mergeCell ref="A75:C75"/>
    <mergeCell ref="D75:F75"/>
    <mergeCell ref="A76:C76"/>
    <mergeCell ref="D76:F76"/>
    <mergeCell ref="A70:C70"/>
    <mergeCell ref="D70:F70"/>
    <mergeCell ref="A71:C71"/>
    <mergeCell ref="D71:F71"/>
    <mergeCell ref="A72:C72"/>
    <mergeCell ref="D72:F72"/>
    <mergeCell ref="A90:F90"/>
    <mergeCell ref="A92:F92"/>
    <mergeCell ref="A93:B93"/>
    <mergeCell ref="C93:F93"/>
    <mergeCell ref="A94:B94"/>
    <mergeCell ref="C94:F94"/>
    <mergeCell ref="A77:C77"/>
    <mergeCell ref="D77:F77"/>
    <mergeCell ref="A78:C78"/>
    <mergeCell ref="D78:F78"/>
    <mergeCell ref="A79:C79"/>
    <mergeCell ref="D79:F79"/>
    <mergeCell ref="A101:F101"/>
    <mergeCell ref="A102:F102"/>
    <mergeCell ref="E103:F103"/>
    <mergeCell ref="E104:F104"/>
    <mergeCell ref="A105:F105"/>
    <mergeCell ref="A106:F106"/>
    <mergeCell ref="A95:B95"/>
    <mergeCell ref="C95:F95"/>
    <mergeCell ref="A96:B96"/>
    <mergeCell ref="C96:F96"/>
    <mergeCell ref="A97:F97"/>
    <mergeCell ref="A98:F98"/>
    <mergeCell ref="A109:B110"/>
    <mergeCell ref="C109:D110"/>
    <mergeCell ref="E109:F109"/>
    <mergeCell ref="E110:F110"/>
    <mergeCell ref="A111:F111"/>
    <mergeCell ref="A112:F112"/>
    <mergeCell ref="A107:B107"/>
    <mergeCell ref="C107:D107"/>
    <mergeCell ref="E107:F107"/>
    <mergeCell ref="A108:B108"/>
    <mergeCell ref="C108:D108"/>
    <mergeCell ref="E108:F108"/>
    <mergeCell ref="A116:F116"/>
    <mergeCell ref="A117:F117"/>
    <mergeCell ref="A118:C118"/>
    <mergeCell ref="D118:F118"/>
    <mergeCell ref="A119:C119"/>
    <mergeCell ref="D119:F119"/>
    <mergeCell ref="A113:F113"/>
    <mergeCell ref="A114:B114"/>
    <mergeCell ref="C114:D114"/>
    <mergeCell ref="E114:F114"/>
    <mergeCell ref="A115:B115"/>
    <mergeCell ref="C115:D115"/>
    <mergeCell ref="E115:F115"/>
    <mergeCell ref="A124:C124"/>
    <mergeCell ref="D124:F124"/>
    <mergeCell ref="A125:C125"/>
    <mergeCell ref="D125:F125"/>
    <mergeCell ref="A126:C126"/>
    <mergeCell ref="D126:F126"/>
    <mergeCell ref="A120:C120"/>
    <mergeCell ref="D120:F120"/>
    <mergeCell ref="A121:C121"/>
    <mergeCell ref="D121:F121"/>
    <mergeCell ref="A122:C122"/>
    <mergeCell ref="D122:F122"/>
    <mergeCell ref="A145:B145"/>
    <mergeCell ref="C145:F145"/>
    <mergeCell ref="A146:B146"/>
    <mergeCell ref="C146:F146"/>
    <mergeCell ref="A147:B147"/>
    <mergeCell ref="C147:F147"/>
    <mergeCell ref="A127:C127"/>
    <mergeCell ref="D127:F127"/>
    <mergeCell ref="A128:C128"/>
    <mergeCell ref="D128:F128"/>
    <mergeCell ref="A141:F141"/>
    <mergeCell ref="A144:F144"/>
    <mergeCell ref="E155:F155"/>
    <mergeCell ref="E156:F156"/>
    <mergeCell ref="A157:F157"/>
    <mergeCell ref="A158:F158"/>
    <mergeCell ref="A159:B159"/>
    <mergeCell ref="C159:D159"/>
    <mergeCell ref="E159:F159"/>
    <mergeCell ref="A148:B148"/>
    <mergeCell ref="C148:F148"/>
    <mergeCell ref="A149:F149"/>
    <mergeCell ref="A150:F150"/>
    <mergeCell ref="A153:F153"/>
    <mergeCell ref="A154:F154"/>
    <mergeCell ref="A163:F163"/>
    <mergeCell ref="A164:F164"/>
    <mergeCell ref="A165:F165"/>
    <mergeCell ref="A166:B166"/>
    <mergeCell ref="C166:D166"/>
    <mergeCell ref="E166:F166"/>
    <mergeCell ref="A160:B160"/>
    <mergeCell ref="C160:D160"/>
    <mergeCell ref="E160:F160"/>
    <mergeCell ref="A161:B162"/>
    <mergeCell ref="C161:D162"/>
    <mergeCell ref="E161:F161"/>
    <mergeCell ref="E162:F162"/>
    <mergeCell ref="A171:C171"/>
    <mergeCell ref="D171:F171"/>
    <mergeCell ref="A172:C172"/>
    <mergeCell ref="D172:F172"/>
    <mergeCell ref="A173:C173"/>
    <mergeCell ref="D173:F173"/>
    <mergeCell ref="A167:B167"/>
    <mergeCell ref="C167:D167"/>
    <mergeCell ref="E167:F167"/>
    <mergeCell ref="A168:F168"/>
    <mergeCell ref="A169:F169"/>
    <mergeCell ref="A170:C170"/>
    <mergeCell ref="D170:F170"/>
    <mergeCell ref="A178:C178"/>
    <mergeCell ref="D178:F178"/>
    <mergeCell ref="A179:C179"/>
    <mergeCell ref="D179:F179"/>
    <mergeCell ref="A180:C180"/>
    <mergeCell ref="D180:F180"/>
    <mergeCell ref="A174:C174"/>
    <mergeCell ref="D174:F174"/>
    <mergeCell ref="A176:C176"/>
    <mergeCell ref="D176:F176"/>
    <mergeCell ref="A177:C177"/>
    <mergeCell ref="D177:F177"/>
  </mergeCells>
  <printOptions horizontalCentered="1"/>
  <pageMargins left="0.9055118110236221" right="0.59055118110236227" top="0.74803149606299213" bottom="0.74803149606299213" header="0.31496062992125984" footer="0.31496062992125984"/>
  <pageSetup paperSize="5" scale="90" orientation="portrait" r:id="rId1"/>
  <headerFooter scaleWithDoc="0" alignWithMargins="0">
    <oddFooter>&amp;CPágina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106"/>
  <sheetViews>
    <sheetView showGridLines="0" zoomScaleNormal="100" zoomScaleSheetLayoutView="100" workbookViewId="0">
      <selection activeCell="F103" sqref="F103"/>
    </sheetView>
  </sheetViews>
  <sheetFormatPr baseColWidth="10" defaultColWidth="11.42578125" defaultRowHeight="14.25" x14ac:dyDescent="0.3"/>
  <cols>
    <col min="1" max="3" width="5.85546875" style="114" customWidth="1"/>
    <col min="4" max="4" width="38.7109375" style="1" customWidth="1"/>
    <col min="5" max="5" width="14" style="1" customWidth="1"/>
    <col min="6" max="6" width="11.42578125" style="1" customWidth="1"/>
    <col min="7" max="7" width="11.85546875" style="1" customWidth="1"/>
    <col min="8" max="8" width="11.5703125" style="1" customWidth="1"/>
    <col min="9" max="9" width="14.5703125" style="1" customWidth="1"/>
    <col min="10" max="10" width="13.28515625" style="1" customWidth="1"/>
    <col min="11" max="11" width="11.42578125" style="1" bestFit="1" customWidth="1"/>
    <col min="12" max="12" width="11.42578125" style="1" customWidth="1"/>
    <col min="13" max="13" width="12" style="1" customWidth="1"/>
    <col min="14" max="15" width="11.7109375" style="1" customWidth="1"/>
    <col min="16" max="16" width="11.42578125" style="1" customWidth="1"/>
    <col min="17" max="17" width="11.7109375" style="1" customWidth="1"/>
    <col min="18" max="16384" width="11.42578125" style="1"/>
  </cols>
  <sheetData>
    <row r="1" spans="1:22" ht="19.5" customHeight="1" x14ac:dyDescent="0.25">
      <c r="A1" s="907" t="s">
        <v>101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4"/>
      <c r="S1" s="4"/>
      <c r="T1" s="4"/>
      <c r="U1" s="4"/>
      <c r="V1" s="4"/>
    </row>
    <row r="2" spans="1:22" ht="18.75" customHeight="1" x14ac:dyDescent="0.25">
      <c r="A2" s="907" t="s">
        <v>147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5"/>
      <c r="S2" s="5"/>
      <c r="T2" s="5"/>
      <c r="U2" s="5"/>
      <c r="V2" s="5"/>
    </row>
    <row r="3" spans="1:22" ht="13.5" customHeight="1" thickBot="1" x14ac:dyDescent="0.35">
      <c r="A3" s="6"/>
      <c r="B3" s="6"/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17.25" thickBot="1" x14ac:dyDescent="0.35">
      <c r="A4" s="9" t="s">
        <v>102</v>
      </c>
      <c r="B4" s="10"/>
      <c r="C4" s="10"/>
      <c r="D4" s="116"/>
      <c r="E4" s="11"/>
      <c r="F4" s="11"/>
      <c r="G4" s="11"/>
      <c r="H4" s="11"/>
      <c r="I4" s="908" t="s">
        <v>353</v>
      </c>
      <c r="J4" s="908"/>
      <c r="K4" s="908"/>
      <c r="L4" s="908"/>
      <c r="M4" s="908"/>
      <c r="N4" s="11" t="s">
        <v>148</v>
      </c>
      <c r="O4" s="11"/>
      <c r="P4" s="12"/>
      <c r="Q4" s="13"/>
    </row>
    <row r="5" spans="1:22" ht="17.25" thickBot="1" x14ac:dyDescent="0.3">
      <c r="A5" s="909" t="s">
        <v>308</v>
      </c>
      <c r="B5" s="910"/>
      <c r="C5" s="910"/>
      <c r="D5" s="911"/>
      <c r="E5" s="14">
        <f>+E103</f>
        <v>5667333.2902000006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22" ht="23.45" customHeight="1" thickBot="1" x14ac:dyDescent="0.3">
      <c r="A6" s="912" t="s">
        <v>103</v>
      </c>
      <c r="B6" s="913"/>
      <c r="C6" s="914"/>
      <c r="D6" s="17" t="s">
        <v>104</v>
      </c>
      <c r="E6" s="18" t="s">
        <v>41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20" t="s">
        <v>13</v>
      </c>
      <c r="O6" s="19" t="s">
        <v>14</v>
      </c>
      <c r="P6" s="19" t="s">
        <v>15</v>
      </c>
      <c r="Q6" s="19" t="s">
        <v>16</v>
      </c>
    </row>
    <row r="7" spans="1:22" ht="18.75" customHeight="1" thickBot="1" x14ac:dyDescent="0.3">
      <c r="A7" s="21">
        <v>1000</v>
      </c>
      <c r="B7" s="22"/>
      <c r="C7" s="23"/>
      <c r="D7" s="24" t="s">
        <v>105</v>
      </c>
      <c r="E7" s="25">
        <f>SUM(E8:E17)</f>
        <v>1504347.9501999998</v>
      </c>
      <c r="F7" s="25">
        <f t="shared" ref="F7:Q7" si="0">SUM(F8:F17)</f>
        <v>120273.54</v>
      </c>
      <c r="G7" s="25">
        <f t="shared" si="0"/>
        <v>95555.231799999994</v>
      </c>
      <c r="H7" s="25">
        <f t="shared" si="0"/>
        <v>170727.06339999998</v>
      </c>
      <c r="I7" s="25">
        <f t="shared" si="0"/>
        <v>98965.051800000001</v>
      </c>
      <c r="J7" s="25">
        <f t="shared" si="0"/>
        <v>120706.07399999999</v>
      </c>
      <c r="K7" s="25">
        <f t="shared" si="0"/>
        <v>99256.0818</v>
      </c>
      <c r="L7" s="25">
        <f t="shared" si="0"/>
        <v>121064.93399999999</v>
      </c>
      <c r="M7" s="25">
        <f t="shared" si="0"/>
        <v>194115.86180000001</v>
      </c>
      <c r="N7" s="25">
        <f t="shared" si="0"/>
        <v>120041.6118</v>
      </c>
      <c r="O7" s="25">
        <f t="shared" si="0"/>
        <v>100856.07399999999</v>
      </c>
      <c r="P7" s="25">
        <f t="shared" si="0"/>
        <v>119494.12180000001</v>
      </c>
      <c r="Q7" s="25">
        <f t="shared" si="0"/>
        <v>143292.304</v>
      </c>
      <c r="S7" s="26"/>
    </row>
    <row r="8" spans="1:22" s="2" customFormat="1" ht="13.5" customHeight="1" x14ac:dyDescent="0.25">
      <c r="A8" s="27">
        <v>1100</v>
      </c>
      <c r="B8" s="28">
        <v>113</v>
      </c>
      <c r="C8" s="29">
        <v>11301</v>
      </c>
      <c r="D8" s="30" t="s">
        <v>106</v>
      </c>
      <c r="E8" s="31">
        <f t="shared" ref="E8:E17" si="1">SUM(F8:Q8)</f>
        <v>831594.1</v>
      </c>
      <c r="F8" s="31">
        <v>70628.539999999994</v>
      </c>
      <c r="G8" s="31">
        <v>63793.52</v>
      </c>
      <c r="H8" s="31">
        <v>70628.539999999994</v>
      </c>
      <c r="I8" s="31">
        <v>68350.2</v>
      </c>
      <c r="J8" s="31">
        <f>+F8</f>
        <v>70628.539999999994</v>
      </c>
      <c r="K8" s="31">
        <f>+I8</f>
        <v>68350.2</v>
      </c>
      <c r="L8" s="31">
        <f>+F8</f>
        <v>70628.539999999994</v>
      </c>
      <c r="M8" s="31">
        <f>+F8</f>
        <v>70628.539999999994</v>
      </c>
      <c r="N8" s="31">
        <f>+I8</f>
        <v>68350.2</v>
      </c>
      <c r="O8" s="31">
        <f>+F8</f>
        <v>70628.539999999994</v>
      </c>
      <c r="P8" s="31">
        <f>+I8</f>
        <v>68350.2</v>
      </c>
      <c r="Q8" s="31">
        <f>+F8</f>
        <v>70628.539999999994</v>
      </c>
      <c r="S8" s="32"/>
    </row>
    <row r="9" spans="1:22" ht="13.5" customHeight="1" x14ac:dyDescent="0.25">
      <c r="A9" s="33">
        <v>1200</v>
      </c>
      <c r="B9" s="28">
        <v>122</v>
      </c>
      <c r="C9" s="34">
        <v>12201</v>
      </c>
      <c r="D9" s="35" t="s">
        <v>107</v>
      </c>
      <c r="E9" s="31">
        <f t="shared" si="1"/>
        <v>211296</v>
      </c>
      <c r="F9" s="31">
        <v>17608</v>
      </c>
      <c r="G9" s="31">
        <v>17608</v>
      </c>
      <c r="H9" s="31">
        <v>17608</v>
      </c>
      <c r="I9" s="31">
        <v>17608</v>
      </c>
      <c r="J9" s="31">
        <v>17608</v>
      </c>
      <c r="K9" s="31">
        <v>17608</v>
      </c>
      <c r="L9" s="31">
        <v>17608</v>
      </c>
      <c r="M9" s="31">
        <v>17608</v>
      </c>
      <c r="N9" s="31">
        <v>17608</v>
      </c>
      <c r="O9" s="31">
        <v>17608</v>
      </c>
      <c r="P9" s="31">
        <v>17608</v>
      </c>
      <c r="Q9" s="31">
        <v>17608</v>
      </c>
    </row>
    <row r="10" spans="1:22" x14ac:dyDescent="0.25">
      <c r="A10" s="33">
        <v>1300</v>
      </c>
      <c r="B10" s="28">
        <v>132</v>
      </c>
      <c r="C10" s="34">
        <v>13201</v>
      </c>
      <c r="D10" s="30" t="s">
        <v>337</v>
      </c>
      <c r="E10" s="31">
        <f t="shared" si="1"/>
        <v>5012.0049999999992</v>
      </c>
      <c r="F10" s="31">
        <f>+PP!H20</f>
        <v>171</v>
      </c>
      <c r="G10" s="31">
        <f>+PP!H15+PP!H12</f>
        <v>1146.8599999999999</v>
      </c>
      <c r="H10" s="31">
        <f>+PP!H10</f>
        <v>1479.625</v>
      </c>
      <c r="I10" s="31"/>
      <c r="J10" s="31"/>
      <c r="K10" s="31">
        <f>+PP!H13</f>
        <v>291.03000000000003</v>
      </c>
      <c r="L10" s="31">
        <f>+PP!H11</f>
        <v>358.86</v>
      </c>
      <c r="M10" s="31"/>
      <c r="N10" s="31">
        <f>+PP!H14</f>
        <v>885.56</v>
      </c>
      <c r="O10" s="31"/>
      <c r="P10" s="31">
        <f>+PP!H16</f>
        <v>679.07</v>
      </c>
      <c r="Q10" s="31"/>
      <c r="S10" s="26"/>
    </row>
    <row r="11" spans="1:22" ht="27" x14ac:dyDescent="0.25">
      <c r="A11" s="33">
        <v>1300</v>
      </c>
      <c r="B11" s="28">
        <v>132</v>
      </c>
      <c r="C11" s="34">
        <v>13202</v>
      </c>
      <c r="D11" s="30" t="s">
        <v>108</v>
      </c>
      <c r="E11" s="31">
        <f t="shared" si="1"/>
        <v>127308.70000000001</v>
      </c>
      <c r="F11" s="31"/>
      <c r="G11" s="31"/>
      <c r="H11" s="31"/>
      <c r="I11" s="31"/>
      <c r="J11" s="31"/>
      <c r="K11" s="31"/>
      <c r="L11" s="31"/>
      <c r="M11" s="31">
        <v>84872.47</v>
      </c>
      <c r="N11" s="31"/>
      <c r="O11" s="31"/>
      <c r="P11" s="31"/>
      <c r="Q11" s="31">
        <v>42436.23</v>
      </c>
      <c r="S11" s="26"/>
    </row>
    <row r="12" spans="1:22" x14ac:dyDescent="0.25">
      <c r="A12" s="33">
        <v>1400</v>
      </c>
      <c r="B12" s="28">
        <v>141</v>
      </c>
      <c r="C12" s="34">
        <v>14103</v>
      </c>
      <c r="D12" s="30" t="s">
        <v>109</v>
      </c>
      <c r="E12" s="31">
        <f t="shared" si="1"/>
        <v>141064.14520000003</v>
      </c>
      <c r="F12" s="31">
        <v>11700</v>
      </c>
      <c r="G12" s="119">
        <f>+F8*0.17</f>
        <v>12006.8518</v>
      </c>
      <c r="H12" s="119">
        <f>+G8*0.17</f>
        <v>10844.8984</v>
      </c>
      <c r="I12" s="119">
        <f t="shared" ref="I12:Q12" si="2">+H8*0.17</f>
        <v>12006.8518</v>
      </c>
      <c r="J12" s="119">
        <f t="shared" si="2"/>
        <v>11619.534</v>
      </c>
      <c r="K12" s="119">
        <f t="shared" si="2"/>
        <v>12006.8518</v>
      </c>
      <c r="L12" s="119">
        <f t="shared" si="2"/>
        <v>11619.534</v>
      </c>
      <c r="M12" s="119">
        <f t="shared" si="2"/>
        <v>12006.8518</v>
      </c>
      <c r="N12" s="119">
        <f t="shared" si="2"/>
        <v>12006.8518</v>
      </c>
      <c r="O12" s="119">
        <f t="shared" si="2"/>
        <v>11619.534</v>
      </c>
      <c r="P12" s="119">
        <f t="shared" si="2"/>
        <v>12006.8518</v>
      </c>
      <c r="Q12" s="119">
        <f t="shared" si="2"/>
        <v>11619.534</v>
      </c>
      <c r="S12" s="26"/>
    </row>
    <row r="13" spans="1:22" s="2" customFormat="1" x14ac:dyDescent="0.25">
      <c r="A13" s="33">
        <v>1400</v>
      </c>
      <c r="B13" s="28">
        <v>142</v>
      </c>
      <c r="C13" s="34">
        <v>14202</v>
      </c>
      <c r="D13" s="30" t="s">
        <v>110</v>
      </c>
      <c r="E13" s="31">
        <f t="shared" si="1"/>
        <v>49628</v>
      </c>
      <c r="F13" s="31">
        <v>8066</v>
      </c>
      <c r="G13" s="31"/>
      <c r="H13" s="31">
        <v>8066</v>
      </c>
      <c r="I13" s="31"/>
      <c r="J13" s="31">
        <v>8340</v>
      </c>
      <c r="K13" s="31"/>
      <c r="L13" s="31">
        <v>8340</v>
      </c>
      <c r="M13" s="31"/>
      <c r="N13" s="31">
        <v>8476</v>
      </c>
      <c r="O13" s="31"/>
      <c r="P13" s="31">
        <v>8340</v>
      </c>
      <c r="Q13" s="31"/>
      <c r="S13" s="32"/>
    </row>
    <row r="14" spans="1:22" s="2" customFormat="1" x14ac:dyDescent="0.25">
      <c r="A14" s="33">
        <v>1400</v>
      </c>
      <c r="B14" s="28">
        <v>143</v>
      </c>
      <c r="C14" s="34">
        <v>14301</v>
      </c>
      <c r="D14" s="30" t="s">
        <v>111</v>
      </c>
      <c r="E14" s="31">
        <f t="shared" si="1"/>
        <v>74445</v>
      </c>
      <c r="F14" s="31">
        <v>12100</v>
      </c>
      <c r="G14" s="31"/>
      <c r="H14" s="31">
        <v>12100</v>
      </c>
      <c r="I14" s="31"/>
      <c r="J14" s="31">
        <v>12510</v>
      </c>
      <c r="K14" s="31"/>
      <c r="L14" s="31">
        <v>12510</v>
      </c>
      <c r="M14" s="31"/>
      <c r="N14" s="31">
        <v>12715</v>
      </c>
      <c r="O14" s="31"/>
      <c r="P14" s="31">
        <v>12510</v>
      </c>
      <c r="Q14" s="31"/>
      <c r="S14" s="32"/>
    </row>
    <row r="15" spans="1:22" x14ac:dyDescent="0.25">
      <c r="A15" s="36">
        <v>1500</v>
      </c>
      <c r="B15" s="37">
        <v>152</v>
      </c>
      <c r="C15" s="38">
        <v>15202</v>
      </c>
      <c r="D15" s="30" t="s">
        <v>136</v>
      </c>
      <c r="E15" s="31">
        <f t="shared" si="1"/>
        <v>50000</v>
      </c>
      <c r="F15" s="31"/>
      <c r="G15" s="31"/>
      <c r="H15" s="31">
        <v>50000</v>
      </c>
      <c r="I15" s="31"/>
      <c r="J15" s="31"/>
      <c r="K15" s="31"/>
      <c r="L15" s="31"/>
      <c r="M15" s="31"/>
      <c r="N15" s="31"/>
      <c r="O15" s="31"/>
      <c r="P15" s="31"/>
      <c r="Q15" s="31"/>
      <c r="S15" s="26"/>
    </row>
    <row r="16" spans="1:22" ht="25.5" customHeight="1" x14ac:dyDescent="0.25">
      <c r="A16" s="36">
        <v>1500</v>
      </c>
      <c r="B16" s="37">
        <v>155</v>
      </c>
      <c r="C16" s="38">
        <v>15501</v>
      </c>
      <c r="D16" s="30" t="s">
        <v>112</v>
      </c>
      <c r="E16" s="31">
        <f t="shared" si="1"/>
        <v>8000</v>
      </c>
      <c r="F16" s="39"/>
      <c r="G16" s="39"/>
      <c r="H16" s="39"/>
      <c r="I16" s="39"/>
      <c r="J16" s="39"/>
      <c r="K16" s="39"/>
      <c r="L16" s="39"/>
      <c r="M16" s="39">
        <v>8000</v>
      </c>
      <c r="N16" s="39"/>
      <c r="O16" s="39"/>
      <c r="P16" s="39"/>
      <c r="Q16" s="39"/>
      <c r="S16" s="26"/>
    </row>
    <row r="17" spans="1:23" ht="18.600000000000001" customHeight="1" thickBot="1" x14ac:dyDescent="0.3">
      <c r="A17" s="40">
        <v>1700</v>
      </c>
      <c r="B17" s="41">
        <v>171</v>
      </c>
      <c r="C17" s="42">
        <v>17101</v>
      </c>
      <c r="D17" s="43" t="s">
        <v>312</v>
      </c>
      <c r="E17" s="31">
        <f t="shared" si="1"/>
        <v>6000</v>
      </c>
      <c r="F17" s="31"/>
      <c r="G17" s="31">
        <v>1000</v>
      </c>
      <c r="H17" s="31"/>
      <c r="I17" s="31">
        <v>1000</v>
      </c>
      <c r="J17" s="31"/>
      <c r="K17" s="31">
        <v>1000</v>
      </c>
      <c r="L17" s="31"/>
      <c r="M17" s="31">
        <v>1000</v>
      </c>
      <c r="N17" s="31"/>
      <c r="O17" s="31">
        <v>1000</v>
      </c>
      <c r="P17" s="31"/>
      <c r="Q17" s="31">
        <v>1000</v>
      </c>
    </row>
    <row r="18" spans="1:23" ht="15" thickBot="1" x14ac:dyDescent="0.3">
      <c r="A18" s="21">
        <v>2000</v>
      </c>
      <c r="B18" s="22"/>
      <c r="C18" s="23"/>
      <c r="D18" s="24" t="s">
        <v>113</v>
      </c>
      <c r="E18" s="25">
        <f t="shared" ref="E18:Q18" si="3">SUM(E19:E34)</f>
        <v>771708.34</v>
      </c>
      <c r="F18" s="25">
        <f t="shared" si="3"/>
        <v>57931</v>
      </c>
      <c r="G18" s="25">
        <f t="shared" si="3"/>
        <v>42248</v>
      </c>
      <c r="H18" s="25">
        <f t="shared" si="3"/>
        <v>88561.95</v>
      </c>
      <c r="I18" s="25">
        <f t="shared" si="3"/>
        <v>34495</v>
      </c>
      <c r="J18" s="25">
        <f t="shared" si="3"/>
        <v>60390.16</v>
      </c>
      <c r="K18" s="25">
        <f t="shared" si="3"/>
        <v>52975.18</v>
      </c>
      <c r="L18" s="25">
        <f t="shared" si="3"/>
        <v>47841</v>
      </c>
      <c r="M18" s="25">
        <f t="shared" si="3"/>
        <v>43585</v>
      </c>
      <c r="N18" s="25">
        <f t="shared" si="3"/>
        <v>79733.960000000006</v>
      </c>
      <c r="O18" s="25">
        <f t="shared" si="3"/>
        <v>92072</v>
      </c>
      <c r="P18" s="25">
        <f t="shared" si="3"/>
        <v>88266</v>
      </c>
      <c r="Q18" s="25">
        <f t="shared" si="3"/>
        <v>83609.09</v>
      </c>
      <c r="S18" s="26"/>
    </row>
    <row r="19" spans="1:23" ht="18.600000000000001" customHeight="1" x14ac:dyDescent="0.25">
      <c r="A19" s="44">
        <v>2100</v>
      </c>
      <c r="B19" s="37">
        <v>211</v>
      </c>
      <c r="C19" s="45">
        <v>21101</v>
      </c>
      <c r="D19" s="30" t="s">
        <v>114</v>
      </c>
      <c r="E19" s="31">
        <f t="shared" ref="E19:E34" si="4">SUM(F19:Q19)</f>
        <v>9174</v>
      </c>
      <c r="F19" s="46">
        <v>1949</v>
      </c>
      <c r="G19" s="47"/>
      <c r="H19" s="47">
        <v>1979</v>
      </c>
      <c r="I19" s="47"/>
      <c r="J19" s="47"/>
      <c r="K19" s="47"/>
      <c r="L19" s="47">
        <v>2084</v>
      </c>
      <c r="M19" s="47"/>
      <c r="N19" s="47">
        <v>1710</v>
      </c>
      <c r="O19" s="47"/>
      <c r="P19" s="47"/>
      <c r="Q19" s="47">
        <v>1452</v>
      </c>
      <c r="S19" s="26"/>
    </row>
    <row r="20" spans="1:23" ht="27" x14ac:dyDescent="0.25">
      <c r="A20" s="40">
        <v>2100</v>
      </c>
      <c r="B20" s="37">
        <v>212</v>
      </c>
      <c r="C20" s="42">
        <v>21201</v>
      </c>
      <c r="D20" s="30" t="s">
        <v>115</v>
      </c>
      <c r="E20" s="31">
        <f t="shared" si="4"/>
        <v>7494</v>
      </c>
      <c r="F20" s="47">
        <v>1275</v>
      </c>
      <c r="G20" s="47"/>
      <c r="H20" s="47"/>
      <c r="I20" s="47">
        <v>1225</v>
      </c>
      <c r="J20" s="47"/>
      <c r="K20" s="47">
        <v>1510</v>
      </c>
      <c r="L20" s="47"/>
      <c r="M20" s="47"/>
      <c r="N20" s="47">
        <v>1209</v>
      </c>
      <c r="O20" s="47"/>
      <c r="P20" s="47"/>
      <c r="Q20" s="47">
        <v>2275</v>
      </c>
      <c r="S20" s="26"/>
    </row>
    <row r="21" spans="1:23" x14ac:dyDescent="0.25">
      <c r="A21" s="40">
        <v>2100</v>
      </c>
      <c r="B21" s="37">
        <v>216</v>
      </c>
      <c r="C21" s="42">
        <v>21601</v>
      </c>
      <c r="D21" s="30" t="s">
        <v>116</v>
      </c>
      <c r="E21" s="31">
        <f t="shared" si="4"/>
        <v>1106</v>
      </c>
      <c r="F21" s="47">
        <v>550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>
        <v>556</v>
      </c>
      <c r="S21" s="26"/>
    </row>
    <row r="22" spans="1:23" ht="40.5" x14ac:dyDescent="0.25">
      <c r="A22" s="48">
        <v>2200</v>
      </c>
      <c r="B22" s="37">
        <v>221</v>
      </c>
      <c r="C22" s="49">
        <v>22103</v>
      </c>
      <c r="D22" s="30" t="s">
        <v>326</v>
      </c>
      <c r="E22" s="31">
        <f t="shared" si="4"/>
        <v>6106</v>
      </c>
      <c r="F22" s="47">
        <v>2200</v>
      </c>
      <c r="G22" s="47"/>
      <c r="H22" s="47">
        <v>500</v>
      </c>
      <c r="I22" s="47"/>
      <c r="J22" s="47"/>
      <c r="K22" s="47">
        <v>1500</v>
      </c>
      <c r="L22" s="47"/>
      <c r="M22" s="47"/>
      <c r="N22" s="47">
        <v>1906</v>
      </c>
      <c r="O22" s="47"/>
      <c r="P22" s="47"/>
      <c r="Q22" s="47"/>
      <c r="S22" s="26"/>
    </row>
    <row r="23" spans="1:23" ht="40.5" customHeight="1" x14ac:dyDescent="0.25">
      <c r="A23" s="48">
        <v>2200</v>
      </c>
      <c r="B23" s="50">
        <v>221</v>
      </c>
      <c r="C23" s="49">
        <v>22104</v>
      </c>
      <c r="D23" s="30" t="s">
        <v>117</v>
      </c>
      <c r="E23" s="31">
        <f t="shared" si="4"/>
        <v>4700</v>
      </c>
      <c r="F23" s="47">
        <v>500</v>
      </c>
      <c r="G23" s="47"/>
      <c r="H23" s="47"/>
      <c r="I23" s="47">
        <v>500</v>
      </c>
      <c r="J23" s="47"/>
      <c r="K23" s="47">
        <v>500</v>
      </c>
      <c r="L23" s="47"/>
      <c r="M23" s="47">
        <v>1500</v>
      </c>
      <c r="N23" s="47"/>
      <c r="O23" s="47">
        <v>200</v>
      </c>
      <c r="P23" s="47"/>
      <c r="Q23" s="47">
        <v>1500</v>
      </c>
      <c r="S23" s="26"/>
    </row>
    <row r="24" spans="1:23" ht="27" x14ac:dyDescent="0.25">
      <c r="A24" s="40">
        <v>2400</v>
      </c>
      <c r="B24" s="37">
        <v>249</v>
      </c>
      <c r="C24" s="42">
        <v>24901</v>
      </c>
      <c r="D24" s="30" t="s">
        <v>340</v>
      </c>
      <c r="E24" s="31">
        <f>SUM(F24:Q24)</f>
        <v>260483</v>
      </c>
      <c r="F24" s="46">
        <v>13405</v>
      </c>
      <c r="G24" s="46">
        <v>9106</v>
      </c>
      <c r="H24" s="46">
        <v>30125</v>
      </c>
      <c r="I24" s="46">
        <v>11325</v>
      </c>
      <c r="J24" s="46">
        <v>12250</v>
      </c>
      <c r="K24" s="46">
        <v>22604</v>
      </c>
      <c r="L24" s="47">
        <v>28618</v>
      </c>
      <c r="M24" s="47">
        <v>23670</v>
      </c>
      <c r="N24" s="47">
        <v>10480</v>
      </c>
      <c r="O24" s="47">
        <v>66900</v>
      </c>
      <c r="P24" s="47">
        <v>13000</v>
      </c>
      <c r="Q24" s="47">
        <v>19000</v>
      </c>
      <c r="R24" s="2"/>
      <c r="S24" s="2"/>
      <c r="T24" s="2"/>
      <c r="U24" s="2"/>
      <c r="V24" s="2"/>
      <c r="W24" s="2"/>
    </row>
    <row r="25" spans="1:23" s="2" customFormat="1" x14ac:dyDescent="0.25">
      <c r="A25" s="36">
        <v>2400</v>
      </c>
      <c r="B25" s="37">
        <v>249</v>
      </c>
      <c r="C25" s="38">
        <v>24902</v>
      </c>
      <c r="D25" s="30" t="s">
        <v>403</v>
      </c>
      <c r="E25" s="31">
        <f>SUM(F25:Q25)</f>
        <v>227643</v>
      </c>
      <c r="F25" s="47">
        <v>9240</v>
      </c>
      <c r="G25" s="47">
        <v>20671</v>
      </c>
      <c r="H25" s="47">
        <v>29000</v>
      </c>
      <c r="I25" s="47">
        <v>9245</v>
      </c>
      <c r="J25" s="47">
        <v>12270</v>
      </c>
      <c r="K25" s="47">
        <v>7685</v>
      </c>
      <c r="L25" s="47">
        <v>1260</v>
      </c>
      <c r="M25" s="47">
        <v>1600</v>
      </c>
      <c r="N25" s="47">
        <v>48150</v>
      </c>
      <c r="O25" s="47">
        <v>7722</v>
      </c>
      <c r="P25" s="47">
        <v>39600</v>
      </c>
      <c r="Q25" s="47">
        <v>41200</v>
      </c>
      <c r="S25" s="32"/>
    </row>
    <row r="26" spans="1:23" s="2" customFormat="1" x14ac:dyDescent="0.25">
      <c r="A26" s="36">
        <v>2400</v>
      </c>
      <c r="B26" s="37">
        <v>249</v>
      </c>
      <c r="C26" s="38">
        <v>24903</v>
      </c>
      <c r="D26" s="30" t="s">
        <v>341</v>
      </c>
      <c r="E26" s="31">
        <f>SUM(F26:Q26)</f>
        <v>66944</v>
      </c>
      <c r="F26" s="47">
        <v>13612</v>
      </c>
      <c r="G26" s="47"/>
      <c r="H26" s="47">
        <v>11680</v>
      </c>
      <c r="I26" s="47"/>
      <c r="J26" s="47">
        <v>20350</v>
      </c>
      <c r="K26" s="47">
        <v>2332</v>
      </c>
      <c r="L26" s="47">
        <v>871</v>
      </c>
      <c r="M26" s="47"/>
      <c r="N26" s="47">
        <v>4044</v>
      </c>
      <c r="O26" s="47"/>
      <c r="P26" s="47">
        <v>14055</v>
      </c>
      <c r="Q26" s="47"/>
      <c r="S26" s="32"/>
    </row>
    <row r="27" spans="1:23" ht="18.75" customHeight="1" x14ac:dyDescent="0.25">
      <c r="A27" s="40">
        <v>2500</v>
      </c>
      <c r="B27" s="37">
        <v>251</v>
      </c>
      <c r="C27" s="42">
        <v>25102</v>
      </c>
      <c r="D27" s="30" t="s">
        <v>137</v>
      </c>
      <c r="E27" s="31">
        <f t="shared" si="4"/>
        <v>75641.09</v>
      </c>
      <c r="F27" s="47">
        <v>3880</v>
      </c>
      <c r="G27" s="47">
        <v>3880</v>
      </c>
      <c r="H27" s="47">
        <v>3880</v>
      </c>
      <c r="I27" s="47">
        <v>3880</v>
      </c>
      <c r="J27" s="47">
        <v>7758</v>
      </c>
      <c r="K27" s="47">
        <v>7758</v>
      </c>
      <c r="L27" s="47">
        <v>7758</v>
      </c>
      <c r="M27" s="47">
        <v>7965</v>
      </c>
      <c r="N27" s="47">
        <v>4085</v>
      </c>
      <c r="O27" s="47">
        <v>8000</v>
      </c>
      <c r="P27" s="47">
        <v>8171</v>
      </c>
      <c r="Q27" s="47">
        <v>8626.09</v>
      </c>
      <c r="S27" s="26"/>
    </row>
    <row r="28" spans="1:23" ht="15.75" customHeight="1" x14ac:dyDescent="0.25">
      <c r="A28" s="51">
        <v>2500</v>
      </c>
      <c r="B28" s="50">
        <v>253</v>
      </c>
      <c r="C28" s="52">
        <v>25301</v>
      </c>
      <c r="D28" s="30" t="s">
        <v>313</v>
      </c>
      <c r="E28" s="31">
        <f t="shared" si="4"/>
        <v>1500</v>
      </c>
      <c r="F28" s="46">
        <v>1500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23" ht="54" x14ac:dyDescent="0.25">
      <c r="A29" s="40">
        <v>2600</v>
      </c>
      <c r="B29" s="37">
        <v>261</v>
      </c>
      <c r="C29" s="42">
        <v>26103</v>
      </c>
      <c r="D29" s="30" t="s">
        <v>338</v>
      </c>
      <c r="E29" s="31">
        <f t="shared" si="4"/>
        <v>93427.25</v>
      </c>
      <c r="F29" s="47">
        <v>7820</v>
      </c>
      <c r="G29" s="47">
        <v>7841</v>
      </c>
      <c r="H29" s="47">
        <f>7897.95+300</f>
        <v>8197.9500000000007</v>
      </c>
      <c r="I29" s="47">
        <v>7320</v>
      </c>
      <c r="J29" s="47">
        <v>7762.16</v>
      </c>
      <c r="K29" s="47">
        <f>6686.18+400</f>
        <v>7086.18</v>
      </c>
      <c r="L29" s="47">
        <v>7250</v>
      </c>
      <c r="M29" s="47">
        <v>8100</v>
      </c>
      <c r="N29" s="47">
        <v>7199.96</v>
      </c>
      <c r="O29" s="47">
        <v>8050</v>
      </c>
      <c r="P29" s="47">
        <v>7800</v>
      </c>
      <c r="Q29" s="47">
        <v>9000</v>
      </c>
      <c r="R29" s="2"/>
      <c r="S29" s="26"/>
    </row>
    <row r="30" spans="1:23" ht="15.75" customHeight="1" x14ac:dyDescent="0.25">
      <c r="A30" s="53">
        <v>2700</v>
      </c>
      <c r="B30" s="28">
        <v>271</v>
      </c>
      <c r="C30" s="54">
        <v>27101</v>
      </c>
      <c r="D30" s="30" t="s">
        <v>118</v>
      </c>
      <c r="E30" s="31">
        <f t="shared" si="4"/>
        <v>7750</v>
      </c>
      <c r="F30" s="46">
        <v>2000</v>
      </c>
      <c r="G30" s="47"/>
      <c r="H30" s="47"/>
      <c r="I30" s="47"/>
      <c r="J30" s="47"/>
      <c r="K30" s="47">
        <v>2000</v>
      </c>
      <c r="L30" s="47"/>
      <c r="M30" s="47"/>
      <c r="N30" s="47"/>
      <c r="O30" s="47"/>
      <c r="P30" s="47">
        <v>3750</v>
      </c>
      <c r="Q30" s="47"/>
    </row>
    <row r="31" spans="1:23" ht="15" customHeight="1" x14ac:dyDescent="0.25">
      <c r="A31" s="40">
        <v>2700</v>
      </c>
      <c r="B31" s="37">
        <v>272</v>
      </c>
      <c r="C31" s="42">
        <v>27201</v>
      </c>
      <c r="D31" s="30" t="s">
        <v>138</v>
      </c>
      <c r="E31" s="31">
        <f t="shared" si="4"/>
        <v>2200</v>
      </c>
      <c r="F31" s="46"/>
      <c r="G31" s="47"/>
      <c r="H31" s="47">
        <v>1250</v>
      </c>
      <c r="I31" s="47"/>
      <c r="J31" s="47"/>
      <c r="K31" s="47"/>
      <c r="L31" s="47"/>
      <c r="M31" s="47"/>
      <c r="N31" s="47">
        <v>950</v>
      </c>
      <c r="O31" s="47"/>
      <c r="P31" s="47"/>
      <c r="Q31" s="47"/>
    </row>
    <row r="32" spans="1:23" ht="27" x14ac:dyDescent="0.25">
      <c r="A32" s="40">
        <v>2700</v>
      </c>
      <c r="B32" s="37">
        <v>272</v>
      </c>
      <c r="C32" s="42">
        <v>27202</v>
      </c>
      <c r="D32" s="55" t="s">
        <v>139</v>
      </c>
      <c r="E32" s="31">
        <f t="shared" si="4"/>
        <v>1500</v>
      </c>
      <c r="F32" s="46"/>
      <c r="G32" s="47">
        <v>750</v>
      </c>
      <c r="H32" s="47"/>
      <c r="I32" s="47"/>
      <c r="J32" s="47"/>
      <c r="K32" s="47"/>
      <c r="L32" s="47"/>
      <c r="M32" s="47">
        <v>750</v>
      </c>
      <c r="N32" s="47"/>
      <c r="O32" s="47"/>
      <c r="P32" s="47"/>
      <c r="Q32" s="47"/>
    </row>
    <row r="33" spans="1:19" ht="13.5" customHeight="1" x14ac:dyDescent="0.25">
      <c r="A33" s="40">
        <v>2900</v>
      </c>
      <c r="B33" s="37">
        <v>291</v>
      </c>
      <c r="C33" s="42">
        <v>29101</v>
      </c>
      <c r="D33" s="30" t="s">
        <v>140</v>
      </c>
      <c r="E33" s="31">
        <f t="shared" si="4"/>
        <v>2200</v>
      </c>
      <c r="F33" s="46"/>
      <c r="G33" s="47"/>
      <c r="H33" s="47"/>
      <c r="I33" s="47">
        <v>1000</v>
      </c>
      <c r="J33" s="47"/>
      <c r="K33" s="47"/>
      <c r="L33" s="47"/>
      <c r="M33" s="47"/>
      <c r="N33" s="47"/>
      <c r="O33" s="47">
        <v>1200</v>
      </c>
      <c r="P33" s="47"/>
      <c r="Q33" s="47"/>
      <c r="S33" s="26"/>
    </row>
    <row r="34" spans="1:19" ht="26.25" customHeight="1" x14ac:dyDescent="0.25">
      <c r="A34" s="40">
        <v>2900</v>
      </c>
      <c r="B34" s="37">
        <v>296</v>
      </c>
      <c r="C34" s="42">
        <v>29601</v>
      </c>
      <c r="D34" s="30" t="s">
        <v>119</v>
      </c>
      <c r="E34" s="31">
        <f t="shared" si="4"/>
        <v>3840</v>
      </c>
      <c r="F34" s="46"/>
      <c r="G34" s="47"/>
      <c r="H34" s="47">
        <v>1950</v>
      </c>
      <c r="I34" s="47"/>
      <c r="J34" s="47"/>
      <c r="K34" s="47"/>
      <c r="L34" s="47"/>
      <c r="M34" s="47"/>
      <c r="N34" s="47"/>
      <c r="O34" s="47"/>
      <c r="P34" s="47">
        <v>1890</v>
      </c>
      <c r="Q34" s="47"/>
    </row>
    <row r="35" spans="1:19" ht="4.5" customHeight="1" thickBot="1" x14ac:dyDescent="0.3">
      <c r="A35" s="56"/>
      <c r="B35" s="56"/>
      <c r="C35" s="56"/>
      <c r="D35" s="57"/>
      <c r="E35" s="58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9" ht="15" thickBot="1" x14ac:dyDescent="0.3">
      <c r="A36" s="61">
        <v>3000</v>
      </c>
      <c r="B36" s="62"/>
      <c r="C36" s="23"/>
      <c r="D36" s="24" t="s">
        <v>120</v>
      </c>
      <c r="E36" s="25">
        <f t="shared" ref="E36:Q36" si="5">SUM(E37:E55)</f>
        <v>3010177</v>
      </c>
      <c r="F36" s="25">
        <f t="shared" si="5"/>
        <v>266074</v>
      </c>
      <c r="G36" s="25">
        <f t="shared" si="5"/>
        <v>187226</v>
      </c>
      <c r="H36" s="25">
        <f t="shared" si="5"/>
        <v>245891</v>
      </c>
      <c r="I36" s="25">
        <f t="shared" si="5"/>
        <v>191804</v>
      </c>
      <c r="J36" s="25">
        <f t="shared" si="5"/>
        <v>857944</v>
      </c>
      <c r="K36" s="25">
        <f t="shared" si="5"/>
        <v>174756</v>
      </c>
      <c r="L36" s="25">
        <f t="shared" si="5"/>
        <v>171521</v>
      </c>
      <c r="M36" s="25">
        <f t="shared" si="5"/>
        <v>175282</v>
      </c>
      <c r="N36" s="25">
        <f t="shared" si="5"/>
        <v>167283</v>
      </c>
      <c r="O36" s="25">
        <f t="shared" si="5"/>
        <v>217315</v>
      </c>
      <c r="P36" s="25">
        <f t="shared" si="5"/>
        <v>172607</v>
      </c>
      <c r="Q36" s="25">
        <f t="shared" si="5"/>
        <v>182474</v>
      </c>
    </row>
    <row r="37" spans="1:19" ht="27" x14ac:dyDescent="0.25">
      <c r="A37" s="36">
        <v>3100</v>
      </c>
      <c r="B37" s="37">
        <v>311</v>
      </c>
      <c r="C37" s="38">
        <v>31101</v>
      </c>
      <c r="D37" s="30" t="s">
        <v>328</v>
      </c>
      <c r="E37" s="31">
        <f t="shared" ref="E37:E48" si="6">SUM(F37:Q37)</f>
        <v>2061242</v>
      </c>
      <c r="F37" s="63">
        <v>195000</v>
      </c>
      <c r="G37" s="63">
        <v>185000</v>
      </c>
      <c r="H37" s="63">
        <v>165000</v>
      </c>
      <c r="I37" s="63">
        <v>164000</v>
      </c>
      <c r="J37" s="63">
        <v>175345</v>
      </c>
      <c r="K37" s="63">
        <v>171897</v>
      </c>
      <c r="L37" s="63">
        <v>162000</v>
      </c>
      <c r="M37" s="63">
        <v>168000</v>
      </c>
      <c r="N37" s="63">
        <v>163000</v>
      </c>
      <c r="O37" s="63">
        <v>162000</v>
      </c>
      <c r="P37" s="63">
        <v>170000</v>
      </c>
      <c r="Q37" s="63">
        <v>180000</v>
      </c>
    </row>
    <row r="38" spans="1:19" x14ac:dyDescent="0.25">
      <c r="A38" s="33">
        <v>3100</v>
      </c>
      <c r="B38" s="28">
        <v>314</v>
      </c>
      <c r="C38" s="34">
        <v>31401</v>
      </c>
      <c r="D38" s="30" t="s">
        <v>121</v>
      </c>
      <c r="E38" s="31">
        <f t="shared" si="6"/>
        <v>6588</v>
      </c>
      <c r="F38" s="47">
        <v>549</v>
      </c>
      <c r="G38" s="47">
        <v>549</v>
      </c>
      <c r="H38" s="47">
        <v>549</v>
      </c>
      <c r="I38" s="47">
        <v>549</v>
      </c>
      <c r="J38" s="47">
        <v>549</v>
      </c>
      <c r="K38" s="47">
        <v>549</v>
      </c>
      <c r="L38" s="47">
        <v>549</v>
      </c>
      <c r="M38" s="47">
        <v>549</v>
      </c>
      <c r="N38" s="47">
        <v>549</v>
      </c>
      <c r="O38" s="47">
        <v>549</v>
      </c>
      <c r="P38" s="47">
        <v>549</v>
      </c>
      <c r="Q38" s="47">
        <v>549</v>
      </c>
    </row>
    <row r="39" spans="1:19" x14ac:dyDescent="0.25">
      <c r="A39" s="33">
        <v>3100</v>
      </c>
      <c r="B39" s="28">
        <v>315</v>
      </c>
      <c r="C39" s="34">
        <v>31501</v>
      </c>
      <c r="D39" s="30" t="s">
        <v>122</v>
      </c>
      <c r="E39" s="31">
        <f t="shared" si="6"/>
        <v>1800</v>
      </c>
      <c r="F39" s="47">
        <v>300</v>
      </c>
      <c r="G39" s="47"/>
      <c r="H39" s="47">
        <v>300</v>
      </c>
      <c r="I39" s="47"/>
      <c r="J39" s="47">
        <v>300</v>
      </c>
      <c r="K39" s="47"/>
      <c r="L39" s="47">
        <v>300</v>
      </c>
      <c r="M39" s="47"/>
      <c r="N39" s="47">
        <v>300</v>
      </c>
      <c r="O39" s="47"/>
      <c r="P39" s="47">
        <v>300</v>
      </c>
      <c r="Q39" s="47"/>
    </row>
    <row r="40" spans="1:19" ht="26.25" customHeight="1" x14ac:dyDescent="0.25">
      <c r="A40" s="36">
        <v>3200</v>
      </c>
      <c r="B40" s="37">
        <v>326</v>
      </c>
      <c r="C40" s="38">
        <v>32601</v>
      </c>
      <c r="D40" s="30" t="s">
        <v>329</v>
      </c>
      <c r="E40" s="31">
        <f t="shared" si="6"/>
        <v>18000</v>
      </c>
      <c r="F40" s="64"/>
      <c r="G40" s="63"/>
      <c r="H40" s="63">
        <v>15000</v>
      </c>
      <c r="I40" s="63"/>
      <c r="J40" s="63"/>
      <c r="K40" s="63"/>
      <c r="L40" s="63"/>
      <c r="M40" s="63">
        <v>3000</v>
      </c>
      <c r="N40" s="63"/>
      <c r="O40" s="63"/>
      <c r="P40" s="63"/>
      <c r="Q40" s="63"/>
      <c r="S40" s="26"/>
    </row>
    <row r="41" spans="1:19" x14ac:dyDescent="0.25">
      <c r="A41" s="33">
        <v>3300</v>
      </c>
      <c r="B41" s="28">
        <v>333</v>
      </c>
      <c r="C41" s="34">
        <v>33301</v>
      </c>
      <c r="D41" s="30" t="s">
        <v>123</v>
      </c>
      <c r="E41" s="31">
        <f t="shared" si="6"/>
        <v>25700</v>
      </c>
      <c r="F41" s="47">
        <v>22000</v>
      </c>
      <c r="G41" s="47"/>
      <c r="H41" s="47">
        <v>2500</v>
      </c>
      <c r="I41" s="63"/>
      <c r="J41" s="63"/>
      <c r="K41" s="63"/>
      <c r="L41" s="63"/>
      <c r="M41" s="63">
        <v>1200</v>
      </c>
      <c r="N41" s="63"/>
      <c r="O41" s="63"/>
      <c r="P41" s="63"/>
      <c r="Q41" s="63"/>
      <c r="S41" s="26"/>
    </row>
    <row r="42" spans="1:19" ht="27" x14ac:dyDescent="0.25">
      <c r="A42" s="36">
        <v>3300</v>
      </c>
      <c r="B42" s="37">
        <v>333</v>
      </c>
      <c r="C42" s="38">
        <v>33304</v>
      </c>
      <c r="D42" s="30" t="s">
        <v>330</v>
      </c>
      <c r="E42" s="31">
        <f t="shared" si="6"/>
        <v>20000</v>
      </c>
      <c r="F42" s="46"/>
      <c r="G42" s="47"/>
      <c r="H42" s="47"/>
      <c r="I42" s="47">
        <v>20000</v>
      </c>
      <c r="J42" s="47"/>
      <c r="K42" s="47"/>
      <c r="L42" s="47"/>
      <c r="M42" s="47"/>
      <c r="N42" s="47"/>
      <c r="O42" s="47"/>
      <c r="P42" s="47"/>
      <c r="Q42" s="47"/>
      <c r="S42" s="26"/>
    </row>
    <row r="43" spans="1:19" ht="40.5" x14ac:dyDescent="0.25">
      <c r="A43" s="36">
        <v>3300</v>
      </c>
      <c r="B43" s="37">
        <v>336</v>
      </c>
      <c r="C43" s="38">
        <v>33603</v>
      </c>
      <c r="D43" s="30" t="s">
        <v>331</v>
      </c>
      <c r="E43" s="31">
        <f t="shared" si="6"/>
        <v>9166</v>
      </c>
      <c r="F43" s="47">
        <v>4700</v>
      </c>
      <c r="G43" s="47"/>
      <c r="H43" s="47"/>
      <c r="I43" s="47">
        <v>2233</v>
      </c>
      <c r="J43" s="47"/>
      <c r="K43" s="47"/>
      <c r="L43" s="47"/>
      <c r="M43" s="47"/>
      <c r="N43" s="47"/>
      <c r="O43" s="47">
        <v>2233</v>
      </c>
      <c r="P43" s="47"/>
      <c r="Q43" s="47"/>
      <c r="S43" s="26"/>
    </row>
    <row r="44" spans="1:19" x14ac:dyDescent="0.25">
      <c r="A44" s="33">
        <v>3400</v>
      </c>
      <c r="B44" s="28">
        <v>341</v>
      </c>
      <c r="C44" s="34">
        <v>34102</v>
      </c>
      <c r="D44" s="30" t="s">
        <v>124</v>
      </c>
      <c r="E44" s="31">
        <f t="shared" si="6"/>
        <v>746</v>
      </c>
      <c r="F44" s="63">
        <v>75</v>
      </c>
      <c r="G44" s="63">
        <v>47</v>
      </c>
      <c r="H44" s="63">
        <v>75</v>
      </c>
      <c r="I44" s="63">
        <v>47</v>
      </c>
      <c r="J44" s="63">
        <v>65</v>
      </c>
      <c r="K44" s="63">
        <v>73</v>
      </c>
      <c r="L44" s="63">
        <v>47</v>
      </c>
      <c r="M44" s="63">
        <v>65</v>
      </c>
      <c r="N44" s="63">
        <v>56</v>
      </c>
      <c r="O44" s="63">
        <v>65</v>
      </c>
      <c r="P44" s="63">
        <v>56</v>
      </c>
      <c r="Q44" s="63">
        <v>75</v>
      </c>
      <c r="S44" s="26"/>
    </row>
    <row r="45" spans="1:19" x14ac:dyDescent="0.25">
      <c r="A45" s="33">
        <v>3400</v>
      </c>
      <c r="B45" s="28">
        <v>345</v>
      </c>
      <c r="C45" s="34">
        <v>34501</v>
      </c>
      <c r="D45" s="30" t="s">
        <v>125</v>
      </c>
      <c r="E45" s="31">
        <f>SUM(F45:Q45)</f>
        <v>15000</v>
      </c>
      <c r="F45" s="63">
        <v>15000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S45" s="26"/>
    </row>
    <row r="46" spans="1:19" s="2" customFormat="1" ht="40.5" x14ac:dyDescent="0.25">
      <c r="A46" s="36">
        <v>3500</v>
      </c>
      <c r="B46" s="37">
        <v>351</v>
      </c>
      <c r="C46" s="38">
        <v>35101</v>
      </c>
      <c r="D46" s="30" t="s">
        <v>339</v>
      </c>
      <c r="E46" s="31">
        <f>SUM(F46:Q46)</f>
        <v>5600</v>
      </c>
      <c r="F46" s="47"/>
      <c r="G46" s="47"/>
      <c r="H46" s="47">
        <v>2500</v>
      </c>
      <c r="I46" s="47"/>
      <c r="J46" s="47"/>
      <c r="K46" s="47"/>
      <c r="L46" s="47">
        <v>3100</v>
      </c>
      <c r="M46" s="47"/>
      <c r="N46" s="47"/>
      <c r="O46" s="47"/>
      <c r="P46" s="47"/>
      <c r="Q46" s="47"/>
      <c r="S46" s="32"/>
    </row>
    <row r="47" spans="1:19" s="2" customFormat="1" ht="40.5" x14ac:dyDescent="0.25">
      <c r="A47" s="36">
        <v>3500</v>
      </c>
      <c r="B47" s="37">
        <v>351</v>
      </c>
      <c r="C47" s="38">
        <v>35102</v>
      </c>
      <c r="D47" s="30" t="s">
        <v>141</v>
      </c>
      <c r="E47" s="31">
        <f>SUM(F47:Q47)</f>
        <v>102500</v>
      </c>
      <c r="F47" s="47"/>
      <c r="G47" s="47"/>
      <c r="H47" s="47">
        <v>55000</v>
      </c>
      <c r="I47" s="47"/>
      <c r="J47" s="47"/>
      <c r="K47" s="47"/>
      <c r="L47" s="47"/>
      <c r="M47" s="47"/>
      <c r="N47" s="47"/>
      <c r="O47" s="47">
        <v>47500</v>
      </c>
      <c r="P47" s="47"/>
      <c r="Q47" s="47"/>
      <c r="S47" s="32"/>
    </row>
    <row r="48" spans="1:19" ht="40.5" x14ac:dyDescent="0.25">
      <c r="A48" s="36">
        <v>3500</v>
      </c>
      <c r="B48" s="37">
        <v>353</v>
      </c>
      <c r="C48" s="38">
        <v>35301</v>
      </c>
      <c r="D48" s="30" t="s">
        <v>332</v>
      </c>
      <c r="E48" s="31">
        <f t="shared" si="6"/>
        <v>2125</v>
      </c>
      <c r="F48" s="63"/>
      <c r="G48" s="63"/>
      <c r="H48" s="63"/>
      <c r="I48" s="63">
        <v>2125</v>
      </c>
      <c r="J48" s="63"/>
      <c r="K48" s="63"/>
      <c r="L48" s="63"/>
      <c r="M48" s="63"/>
      <c r="N48" s="63"/>
      <c r="O48" s="63"/>
      <c r="P48" s="63"/>
      <c r="Q48" s="63"/>
      <c r="S48" s="26"/>
    </row>
    <row r="49" spans="1:19" ht="27" x14ac:dyDescent="0.25">
      <c r="A49" s="36">
        <v>3500</v>
      </c>
      <c r="B49" s="37">
        <v>355</v>
      </c>
      <c r="C49" s="38">
        <v>35501</v>
      </c>
      <c r="D49" s="30" t="s">
        <v>333</v>
      </c>
      <c r="E49" s="31">
        <f>SUM(F49:Q49)</f>
        <v>6975</v>
      </c>
      <c r="F49" s="63"/>
      <c r="G49" s="63"/>
      <c r="H49" s="63"/>
      <c r="I49" s="63"/>
      <c r="J49" s="63"/>
      <c r="K49" s="63"/>
      <c r="L49" s="63">
        <v>3675</v>
      </c>
      <c r="M49" s="63"/>
      <c r="N49" s="63"/>
      <c r="O49" s="63">
        <v>3300</v>
      </c>
      <c r="P49" s="63"/>
      <c r="Q49" s="63"/>
      <c r="S49" s="26"/>
    </row>
    <row r="50" spans="1:19" ht="18.75" customHeight="1" x14ac:dyDescent="0.25">
      <c r="A50" s="36">
        <v>3700</v>
      </c>
      <c r="B50" s="37">
        <v>375</v>
      </c>
      <c r="C50" s="38">
        <v>37501</v>
      </c>
      <c r="D50" s="55" t="s">
        <v>334</v>
      </c>
      <c r="E50" s="31">
        <f t="shared" ref="E50:E55" si="7">SUM(F50:Q50)</f>
        <v>4085</v>
      </c>
      <c r="F50" s="63">
        <v>550</v>
      </c>
      <c r="G50" s="63">
        <v>130</v>
      </c>
      <c r="H50" s="63">
        <v>87</v>
      </c>
      <c r="I50" s="63">
        <v>1300</v>
      </c>
      <c r="J50" s="63">
        <v>185</v>
      </c>
      <c r="K50" s="63">
        <v>287</v>
      </c>
      <c r="L50" s="63">
        <v>350</v>
      </c>
      <c r="M50" s="63">
        <v>298</v>
      </c>
      <c r="N50" s="63">
        <v>178</v>
      </c>
      <c r="O50" s="63">
        <v>168</v>
      </c>
      <c r="P50" s="63">
        <v>202</v>
      </c>
      <c r="Q50" s="63">
        <v>350</v>
      </c>
      <c r="S50" s="26"/>
    </row>
    <row r="51" spans="1:19" ht="18" customHeight="1" x14ac:dyDescent="0.25">
      <c r="A51" s="36">
        <v>3800</v>
      </c>
      <c r="B51" s="37">
        <v>382</v>
      </c>
      <c r="C51" s="38">
        <v>38201</v>
      </c>
      <c r="D51" s="55" t="s">
        <v>327</v>
      </c>
      <c r="E51" s="31">
        <f t="shared" si="7"/>
        <v>19150</v>
      </c>
      <c r="F51" s="63">
        <v>15000</v>
      </c>
      <c r="G51" s="63"/>
      <c r="H51" s="63">
        <v>3500</v>
      </c>
      <c r="I51" s="63"/>
      <c r="J51" s="63"/>
      <c r="K51" s="63"/>
      <c r="L51" s="63"/>
      <c r="M51" s="63">
        <v>650</v>
      </c>
      <c r="N51" s="63"/>
      <c r="O51" s="63"/>
      <c r="P51" s="63"/>
      <c r="Q51" s="63"/>
      <c r="S51" s="26"/>
    </row>
    <row r="52" spans="1:19" ht="27" x14ac:dyDescent="0.25">
      <c r="A52" s="36">
        <v>3900</v>
      </c>
      <c r="B52" s="37">
        <v>392</v>
      </c>
      <c r="C52" s="38">
        <v>39202</v>
      </c>
      <c r="D52" s="30" t="s">
        <v>126</v>
      </c>
      <c r="E52" s="31">
        <f t="shared" si="7"/>
        <v>9500</v>
      </c>
      <c r="F52" s="63">
        <v>9500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S52" s="26"/>
    </row>
    <row r="53" spans="1:19" s="2" customFormat="1" ht="29.25" customHeight="1" x14ac:dyDescent="0.25">
      <c r="A53" s="36">
        <v>3900</v>
      </c>
      <c r="B53" s="37">
        <v>392</v>
      </c>
      <c r="C53" s="38">
        <v>39204</v>
      </c>
      <c r="D53" s="30" t="s">
        <v>127</v>
      </c>
      <c r="E53" s="31">
        <f t="shared" si="7"/>
        <v>680000</v>
      </c>
      <c r="F53" s="47"/>
      <c r="G53" s="47"/>
      <c r="H53" s="47"/>
      <c r="I53" s="47"/>
      <c r="J53" s="65">
        <v>680000</v>
      </c>
      <c r="K53" s="47"/>
      <c r="L53" s="47"/>
      <c r="M53" s="47"/>
      <c r="N53" s="47"/>
      <c r="O53" s="47"/>
      <c r="P53" s="47"/>
      <c r="Q53" s="47"/>
      <c r="S53" s="32"/>
    </row>
    <row r="54" spans="1:19" ht="27" x14ac:dyDescent="0.25">
      <c r="A54" s="36">
        <v>3900</v>
      </c>
      <c r="B54" s="37">
        <v>395</v>
      </c>
      <c r="C54" s="38">
        <v>39501</v>
      </c>
      <c r="D54" s="30" t="s">
        <v>128</v>
      </c>
      <c r="E54" s="31">
        <f t="shared" si="7"/>
        <v>450</v>
      </c>
      <c r="F54" s="63"/>
      <c r="G54" s="63"/>
      <c r="H54" s="63"/>
      <c r="I54" s="63"/>
      <c r="J54" s="63"/>
      <c r="K54" s="63">
        <v>450</v>
      </c>
      <c r="L54" s="63"/>
      <c r="M54" s="63"/>
      <c r="N54" s="63"/>
      <c r="O54" s="63"/>
      <c r="P54" s="63"/>
      <c r="Q54" s="63"/>
      <c r="S54" s="26"/>
    </row>
    <row r="55" spans="1:19" ht="18" customHeight="1" thickBot="1" x14ac:dyDescent="0.3">
      <c r="A55" s="66">
        <v>3900</v>
      </c>
      <c r="B55" s="67">
        <v>398</v>
      </c>
      <c r="C55" s="68">
        <v>39801</v>
      </c>
      <c r="D55" s="120" t="s">
        <v>335</v>
      </c>
      <c r="E55" s="69">
        <f t="shared" si="7"/>
        <v>21550</v>
      </c>
      <c r="F55" s="70">
        <v>3400</v>
      </c>
      <c r="G55" s="70">
        <v>1500</v>
      </c>
      <c r="H55" s="70">
        <v>1380</v>
      </c>
      <c r="I55" s="70">
        <v>1550</v>
      </c>
      <c r="J55" s="70">
        <v>1500</v>
      </c>
      <c r="K55" s="70">
        <v>1500</v>
      </c>
      <c r="L55" s="70">
        <v>1500</v>
      </c>
      <c r="M55" s="70">
        <v>1520</v>
      </c>
      <c r="N55" s="70">
        <v>3200</v>
      </c>
      <c r="O55" s="70">
        <v>1500</v>
      </c>
      <c r="P55" s="70">
        <v>1500</v>
      </c>
      <c r="Q55" s="70">
        <v>1500</v>
      </c>
      <c r="S55" s="26"/>
    </row>
    <row r="56" spans="1:19" ht="18" customHeight="1" x14ac:dyDescent="0.25">
      <c r="A56" s="71"/>
      <c r="B56" s="71"/>
      <c r="C56" s="71"/>
      <c r="D56" s="72"/>
      <c r="E56" s="73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S56" s="26"/>
    </row>
    <row r="57" spans="1:19" ht="18" customHeight="1" x14ac:dyDescent="0.25">
      <c r="A57" s="71"/>
      <c r="B57" s="71"/>
      <c r="C57" s="71"/>
      <c r="D57" s="72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S57" s="26"/>
    </row>
    <row r="58" spans="1:19" ht="18" customHeight="1" x14ac:dyDescent="0.25">
      <c r="A58" s="71"/>
      <c r="B58" s="71"/>
      <c r="C58" s="71"/>
      <c r="D58" s="72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S58" s="26"/>
    </row>
    <row r="59" spans="1:19" ht="18" customHeight="1" x14ac:dyDescent="0.25">
      <c r="A59" s="71"/>
      <c r="B59" s="71"/>
      <c r="C59" s="71"/>
      <c r="D59" s="72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S59" s="26"/>
    </row>
    <row r="60" spans="1:19" ht="18" customHeight="1" x14ac:dyDescent="0.25">
      <c r="A60" s="71"/>
      <c r="B60" s="71"/>
      <c r="C60" s="71"/>
      <c r="D60" s="72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S60" s="26"/>
    </row>
    <row r="61" spans="1:19" ht="18" customHeight="1" x14ac:dyDescent="0.25">
      <c r="A61" s="71"/>
      <c r="B61" s="71"/>
      <c r="C61" s="71"/>
      <c r="D61" s="72"/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S61" s="26"/>
    </row>
    <row r="62" spans="1:19" ht="18" customHeight="1" x14ac:dyDescent="0.25">
      <c r="A62" s="71"/>
      <c r="B62" s="71"/>
      <c r="C62" s="71"/>
      <c r="D62" s="72"/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S62" s="26"/>
    </row>
    <row r="63" spans="1:19" ht="18" customHeight="1" x14ac:dyDescent="0.25">
      <c r="A63" s="71"/>
      <c r="B63" s="71"/>
      <c r="C63" s="71"/>
      <c r="D63" s="72"/>
      <c r="E63" s="73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S63" s="26"/>
    </row>
    <row r="64" spans="1:19" ht="18" customHeight="1" x14ac:dyDescent="0.25">
      <c r="A64" s="71"/>
      <c r="B64" s="71"/>
      <c r="C64" s="71"/>
      <c r="D64" s="72"/>
      <c r="E64" s="7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S64" s="26"/>
    </row>
    <row r="65" spans="1:19" ht="18" customHeight="1" x14ac:dyDescent="0.25">
      <c r="A65" s="71"/>
      <c r="B65" s="71"/>
      <c r="C65" s="71"/>
      <c r="D65" s="72"/>
      <c r="E65" s="7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S65" s="26"/>
    </row>
    <row r="66" spans="1:19" s="3" customFormat="1" ht="18" customHeight="1" thickBot="1" x14ac:dyDescent="0.3">
      <c r="A66" s="71"/>
      <c r="B66" s="71"/>
      <c r="C66" s="71"/>
      <c r="D66" s="72"/>
      <c r="E66" s="73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S66" s="75"/>
    </row>
    <row r="67" spans="1:19" ht="26.25" thickBot="1" x14ac:dyDescent="0.3">
      <c r="A67" s="61">
        <v>4000</v>
      </c>
      <c r="B67" s="62"/>
      <c r="C67" s="23"/>
      <c r="D67" s="24" t="s">
        <v>35</v>
      </c>
      <c r="E67" s="25">
        <f t="shared" ref="E67:Q67" si="8">SUM(E68:E68)</f>
        <v>60000</v>
      </c>
      <c r="F67" s="25">
        <f t="shared" si="8"/>
        <v>5000</v>
      </c>
      <c r="G67" s="25">
        <f t="shared" si="8"/>
        <v>5000</v>
      </c>
      <c r="H67" s="25">
        <f t="shared" si="8"/>
        <v>5000</v>
      </c>
      <c r="I67" s="25">
        <f t="shared" si="8"/>
        <v>5000</v>
      </c>
      <c r="J67" s="25">
        <f t="shared" si="8"/>
        <v>5000</v>
      </c>
      <c r="K67" s="25">
        <f t="shared" si="8"/>
        <v>5000</v>
      </c>
      <c r="L67" s="25">
        <f t="shared" si="8"/>
        <v>5000</v>
      </c>
      <c r="M67" s="25">
        <f t="shared" si="8"/>
        <v>5000</v>
      </c>
      <c r="N67" s="25">
        <f t="shared" si="8"/>
        <v>5000</v>
      </c>
      <c r="O67" s="25">
        <f t="shared" si="8"/>
        <v>5000</v>
      </c>
      <c r="P67" s="25">
        <f t="shared" si="8"/>
        <v>5000</v>
      </c>
      <c r="Q67" s="25">
        <f t="shared" si="8"/>
        <v>5000</v>
      </c>
    </row>
    <row r="68" spans="1:19" ht="15" thickBot="1" x14ac:dyDescent="0.3">
      <c r="A68" s="36">
        <v>4400</v>
      </c>
      <c r="B68" s="37">
        <v>441</v>
      </c>
      <c r="C68" s="38">
        <v>44106</v>
      </c>
      <c r="D68" s="30" t="s">
        <v>336</v>
      </c>
      <c r="E68" s="31">
        <f>SUM(F68:Q68)</f>
        <v>60000</v>
      </c>
      <c r="F68" s="63">
        <v>5000</v>
      </c>
      <c r="G68" s="63">
        <v>5000</v>
      </c>
      <c r="H68" s="63">
        <v>5000</v>
      </c>
      <c r="I68" s="63">
        <v>5000</v>
      </c>
      <c r="J68" s="63">
        <v>5000</v>
      </c>
      <c r="K68" s="63">
        <v>5000</v>
      </c>
      <c r="L68" s="63">
        <v>5000</v>
      </c>
      <c r="M68" s="63">
        <v>5000</v>
      </c>
      <c r="N68" s="63">
        <v>5000</v>
      </c>
      <c r="O68" s="63">
        <v>5000</v>
      </c>
      <c r="P68" s="63">
        <v>5000</v>
      </c>
      <c r="Q68" s="63">
        <v>5000</v>
      </c>
    </row>
    <row r="69" spans="1:19" ht="26.25" thickBot="1" x14ac:dyDescent="0.3">
      <c r="A69" s="61">
        <v>5000</v>
      </c>
      <c r="B69" s="62"/>
      <c r="C69" s="23"/>
      <c r="D69" s="24" t="s">
        <v>129</v>
      </c>
      <c r="E69" s="25">
        <f>SUM(E70:E77)</f>
        <v>321100</v>
      </c>
      <c r="F69" s="25">
        <f>SUM(F70:F77)</f>
        <v>175000</v>
      </c>
      <c r="G69" s="25">
        <f>SUM(G71:G77)</f>
        <v>10000</v>
      </c>
      <c r="H69" s="25">
        <f>SUM(H70:H77)</f>
        <v>9500</v>
      </c>
      <c r="I69" s="25">
        <f>SUM(I71:I77)</f>
        <v>5000</v>
      </c>
      <c r="J69" s="25">
        <f>SUM(J71:J77)</f>
        <v>3600</v>
      </c>
      <c r="K69" s="25">
        <f>SUM(K70:K77)</f>
        <v>10000</v>
      </c>
      <c r="L69" s="25">
        <f t="shared" ref="L69:Q69" si="9">SUM(L71:L77)</f>
        <v>0</v>
      </c>
      <c r="M69" s="25">
        <f t="shared" si="9"/>
        <v>0</v>
      </c>
      <c r="N69" s="25">
        <f t="shared" si="9"/>
        <v>20000</v>
      </c>
      <c r="O69" s="25">
        <f t="shared" si="9"/>
        <v>88000</v>
      </c>
      <c r="P69" s="25">
        <f t="shared" si="9"/>
        <v>0</v>
      </c>
      <c r="Q69" s="25">
        <f t="shared" si="9"/>
        <v>0</v>
      </c>
    </row>
    <row r="70" spans="1:19" s="2" customFormat="1" x14ac:dyDescent="0.25">
      <c r="A70" s="40">
        <v>5100</v>
      </c>
      <c r="B70" s="37">
        <v>511</v>
      </c>
      <c r="C70" s="42">
        <v>51101</v>
      </c>
      <c r="D70" s="76" t="s">
        <v>320</v>
      </c>
      <c r="E70" s="31">
        <f t="shared" ref="E70:E77" si="10">SUM(F70:Q70)</f>
        <v>4500</v>
      </c>
      <c r="F70" s="77"/>
      <c r="G70" s="78"/>
      <c r="H70" s="77">
        <v>4500</v>
      </c>
      <c r="I70" s="78"/>
      <c r="J70" s="78"/>
      <c r="K70" s="77"/>
      <c r="L70" s="78"/>
      <c r="M70" s="78"/>
      <c r="N70" s="78"/>
      <c r="O70" s="78"/>
      <c r="P70" s="78"/>
      <c r="Q70" s="78"/>
    </row>
    <row r="71" spans="1:19" s="2" customFormat="1" x14ac:dyDescent="0.25">
      <c r="A71" s="40">
        <v>5100</v>
      </c>
      <c r="B71" s="37">
        <v>515</v>
      </c>
      <c r="C71" s="42">
        <v>51501</v>
      </c>
      <c r="D71" s="30" t="s">
        <v>130</v>
      </c>
      <c r="E71" s="31">
        <f t="shared" si="10"/>
        <v>3600</v>
      </c>
      <c r="F71" s="47"/>
      <c r="G71" s="47"/>
      <c r="H71" s="47"/>
      <c r="I71" s="47"/>
      <c r="J71" s="47">
        <v>3600</v>
      </c>
      <c r="K71" s="47"/>
      <c r="L71" s="47"/>
      <c r="M71" s="47"/>
      <c r="N71" s="47"/>
      <c r="O71" s="47"/>
      <c r="P71" s="47"/>
      <c r="Q71" s="47"/>
    </row>
    <row r="72" spans="1:19" ht="40.5" x14ac:dyDescent="0.25">
      <c r="A72" s="79">
        <v>5400</v>
      </c>
      <c r="B72" s="80">
        <v>541</v>
      </c>
      <c r="C72" s="81">
        <v>54103</v>
      </c>
      <c r="D72" s="82" t="s">
        <v>142</v>
      </c>
      <c r="E72" s="83">
        <f t="shared" si="10"/>
        <v>88000</v>
      </c>
      <c r="F72" s="84"/>
      <c r="G72" s="84"/>
      <c r="H72" s="84"/>
      <c r="I72" s="84"/>
      <c r="J72" s="84"/>
      <c r="K72" s="84"/>
      <c r="L72" s="84"/>
      <c r="M72" s="84"/>
      <c r="N72" s="84"/>
      <c r="O72" s="84">
        <v>88000</v>
      </c>
      <c r="P72" s="84"/>
      <c r="Q72" s="85"/>
    </row>
    <row r="73" spans="1:19" x14ac:dyDescent="0.25">
      <c r="A73" s="79">
        <v>5600</v>
      </c>
      <c r="B73" s="80">
        <v>561</v>
      </c>
      <c r="C73" s="81">
        <v>56301</v>
      </c>
      <c r="D73" s="82" t="s">
        <v>143</v>
      </c>
      <c r="E73" s="83">
        <f t="shared" si="10"/>
        <v>5000</v>
      </c>
      <c r="F73" s="84"/>
      <c r="G73" s="84"/>
      <c r="H73" s="84"/>
      <c r="I73" s="84">
        <v>5000</v>
      </c>
      <c r="J73" s="84"/>
      <c r="K73" s="84"/>
      <c r="L73" s="84"/>
      <c r="M73" s="84"/>
      <c r="N73" s="84"/>
      <c r="O73" s="84"/>
      <c r="P73" s="84"/>
      <c r="Q73" s="85"/>
    </row>
    <row r="74" spans="1:19" ht="31.5" customHeight="1" x14ac:dyDescent="0.25">
      <c r="A74" s="79">
        <v>5600</v>
      </c>
      <c r="B74" s="80">
        <v>565</v>
      </c>
      <c r="C74" s="81">
        <v>56501</v>
      </c>
      <c r="D74" s="82" t="s">
        <v>314</v>
      </c>
      <c r="E74" s="83">
        <f t="shared" si="10"/>
        <v>10000</v>
      </c>
      <c r="F74" s="84"/>
      <c r="G74" s="84">
        <v>10000</v>
      </c>
      <c r="H74" s="84"/>
      <c r="I74" s="84"/>
      <c r="J74" s="84"/>
      <c r="K74" s="84"/>
      <c r="L74" s="84"/>
      <c r="M74" s="84"/>
      <c r="N74" s="84"/>
      <c r="O74" s="84"/>
      <c r="P74" s="84"/>
      <c r="Q74" s="85"/>
    </row>
    <row r="75" spans="1:19" ht="24.75" customHeight="1" x14ac:dyDescent="0.25">
      <c r="A75" s="79">
        <v>5600</v>
      </c>
      <c r="B75" s="80">
        <v>566</v>
      </c>
      <c r="C75" s="81">
        <v>56601</v>
      </c>
      <c r="D75" s="82" t="s">
        <v>144</v>
      </c>
      <c r="E75" s="83">
        <f t="shared" si="10"/>
        <v>5000</v>
      </c>
      <c r="F75" s="84"/>
      <c r="G75" s="84"/>
      <c r="H75" s="84">
        <v>5000</v>
      </c>
      <c r="I75" s="84"/>
      <c r="J75" s="84"/>
      <c r="K75" s="84"/>
      <c r="L75" s="84"/>
      <c r="M75" s="84"/>
      <c r="N75" s="84"/>
      <c r="O75" s="84"/>
      <c r="P75" s="84"/>
      <c r="Q75" s="85"/>
    </row>
    <row r="76" spans="1:19" ht="16.149999999999999" customHeight="1" x14ac:dyDescent="0.25">
      <c r="A76" s="79">
        <v>5600</v>
      </c>
      <c r="B76" s="80">
        <v>567</v>
      </c>
      <c r="C76" s="81">
        <v>56701</v>
      </c>
      <c r="D76" s="82" t="s">
        <v>145</v>
      </c>
      <c r="E76" s="83">
        <f t="shared" si="10"/>
        <v>30000</v>
      </c>
      <c r="F76" s="84"/>
      <c r="G76" s="84"/>
      <c r="H76" s="84"/>
      <c r="I76" s="84"/>
      <c r="J76" s="84"/>
      <c r="K76" s="84">
        <v>10000</v>
      </c>
      <c r="L76" s="84"/>
      <c r="M76" s="84"/>
      <c r="N76" s="84">
        <v>20000</v>
      </c>
      <c r="O76" s="84"/>
      <c r="P76" s="84"/>
      <c r="Q76" s="85"/>
    </row>
    <row r="77" spans="1:19" s="2" customFormat="1" ht="15" thickBot="1" x14ac:dyDescent="0.3">
      <c r="A77" s="86">
        <v>5600</v>
      </c>
      <c r="B77" s="87">
        <v>569</v>
      </c>
      <c r="C77" s="88">
        <v>56909</v>
      </c>
      <c r="D77" s="89" t="s">
        <v>146</v>
      </c>
      <c r="E77" s="31">
        <f t="shared" si="10"/>
        <v>175000</v>
      </c>
      <c r="F77" s="39">
        <v>175000</v>
      </c>
      <c r="G77" s="39"/>
      <c r="H77" s="39"/>
      <c r="I77" s="39"/>
      <c r="J77" s="39"/>
      <c r="K77" s="47"/>
      <c r="L77" s="39"/>
      <c r="M77" s="39"/>
      <c r="N77" s="39"/>
      <c r="O77" s="39"/>
      <c r="P77" s="39"/>
      <c r="Q77" s="90"/>
    </row>
    <row r="78" spans="1:19" ht="15" customHeight="1" thickBot="1" x14ac:dyDescent="0.3">
      <c r="A78" s="61">
        <v>6000</v>
      </c>
      <c r="B78" s="62"/>
      <c r="C78" s="23"/>
      <c r="D78" s="24" t="s">
        <v>131</v>
      </c>
      <c r="E78" s="25">
        <f t="shared" ref="E78:Q78" si="11">SUM(E79:E81)</f>
        <v>0</v>
      </c>
      <c r="F78" s="25">
        <f t="shared" si="11"/>
        <v>0</v>
      </c>
      <c r="G78" s="25">
        <f t="shared" si="11"/>
        <v>0</v>
      </c>
      <c r="H78" s="25">
        <f t="shared" si="11"/>
        <v>0</v>
      </c>
      <c r="I78" s="25">
        <f t="shared" si="11"/>
        <v>0</v>
      </c>
      <c r="J78" s="25">
        <f t="shared" si="11"/>
        <v>0</v>
      </c>
      <c r="K78" s="25">
        <f t="shared" si="11"/>
        <v>0</v>
      </c>
      <c r="L78" s="25">
        <f t="shared" si="11"/>
        <v>0</v>
      </c>
      <c r="M78" s="25">
        <f t="shared" si="11"/>
        <v>0</v>
      </c>
      <c r="N78" s="25">
        <f t="shared" si="11"/>
        <v>0</v>
      </c>
      <c r="O78" s="25">
        <f t="shared" si="11"/>
        <v>0</v>
      </c>
      <c r="P78" s="25">
        <f t="shared" si="11"/>
        <v>0</v>
      </c>
      <c r="Q78" s="25">
        <f t="shared" si="11"/>
        <v>0</v>
      </c>
    </row>
    <row r="79" spans="1:19" s="2" customFormat="1" ht="11.45" customHeight="1" x14ac:dyDescent="0.25">
      <c r="A79" s="86">
        <v>6100</v>
      </c>
      <c r="B79" s="87"/>
      <c r="C79" s="88"/>
      <c r="D79" s="89"/>
      <c r="E79" s="31">
        <f>SUM(F79:Q79)</f>
        <v>0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90"/>
    </row>
    <row r="80" spans="1:19" s="2" customFormat="1" ht="11.45" customHeight="1" x14ac:dyDescent="0.25">
      <c r="A80" s="86">
        <v>6100</v>
      </c>
      <c r="B80" s="87"/>
      <c r="C80" s="88"/>
      <c r="D80" s="89"/>
      <c r="E80" s="31">
        <f>SUM(F80:Q80)</f>
        <v>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90"/>
    </row>
    <row r="81" spans="1:17" s="2" customFormat="1" ht="11.45" customHeight="1" thickBot="1" x14ac:dyDescent="0.3">
      <c r="A81" s="86">
        <v>6100</v>
      </c>
      <c r="B81" s="87"/>
      <c r="C81" s="88"/>
      <c r="D81" s="89"/>
      <c r="E81" s="31">
        <f>SUM(F81:Q81)</f>
        <v>0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90"/>
    </row>
    <row r="82" spans="1:17" ht="22.5" customHeight="1" thickBot="1" x14ac:dyDescent="0.3">
      <c r="A82" s="61">
        <v>7000</v>
      </c>
      <c r="B82" s="62"/>
      <c r="C82" s="23"/>
      <c r="D82" s="24" t="s">
        <v>132</v>
      </c>
      <c r="E82" s="25">
        <f>SUM(E83:E84)</f>
        <v>0</v>
      </c>
      <c r="F82" s="25">
        <f t="shared" ref="F82:Q82" si="12">SUM(F83:F84)</f>
        <v>0</v>
      </c>
      <c r="G82" s="25">
        <f t="shared" si="12"/>
        <v>0</v>
      </c>
      <c r="H82" s="25">
        <f t="shared" si="12"/>
        <v>0</v>
      </c>
      <c r="I82" s="25">
        <f t="shared" si="12"/>
        <v>0</v>
      </c>
      <c r="J82" s="25">
        <f t="shared" si="12"/>
        <v>0</v>
      </c>
      <c r="K82" s="25">
        <f t="shared" si="12"/>
        <v>0</v>
      </c>
      <c r="L82" s="25">
        <f t="shared" si="12"/>
        <v>0</v>
      </c>
      <c r="M82" s="25">
        <f t="shared" si="12"/>
        <v>0</v>
      </c>
      <c r="N82" s="25">
        <f t="shared" si="12"/>
        <v>0</v>
      </c>
      <c r="O82" s="25">
        <f t="shared" si="12"/>
        <v>0</v>
      </c>
      <c r="P82" s="25">
        <f t="shared" si="12"/>
        <v>0</v>
      </c>
      <c r="Q82" s="25">
        <f t="shared" si="12"/>
        <v>0</v>
      </c>
    </row>
    <row r="83" spans="1:17" ht="12" customHeight="1" x14ac:dyDescent="0.25">
      <c r="A83" s="91"/>
      <c r="B83" s="92"/>
      <c r="C83" s="93"/>
      <c r="D83" s="94"/>
      <c r="E83" s="83">
        <f>SUM(F83:Q83)</f>
        <v>0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5"/>
    </row>
    <row r="84" spans="1:17" ht="12" customHeight="1" thickBot="1" x14ac:dyDescent="0.3">
      <c r="A84" s="95"/>
      <c r="B84" s="96"/>
      <c r="C84" s="97"/>
      <c r="D84" s="98"/>
      <c r="E84" s="83">
        <f>SUM(F84:Q84)</f>
        <v>0</v>
      </c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5"/>
    </row>
    <row r="85" spans="1:17" ht="15" customHeight="1" thickBot="1" x14ac:dyDescent="0.3">
      <c r="A85" s="61">
        <v>8000</v>
      </c>
      <c r="B85" s="62"/>
      <c r="C85" s="23"/>
      <c r="D85" s="24" t="s">
        <v>45</v>
      </c>
      <c r="E85" s="25">
        <f t="shared" ref="E85:Q85" si="13">SUM(E86:E86)</f>
        <v>0</v>
      </c>
      <c r="F85" s="25">
        <f t="shared" si="13"/>
        <v>0</v>
      </c>
      <c r="G85" s="25">
        <f t="shared" si="13"/>
        <v>0</v>
      </c>
      <c r="H85" s="25">
        <f t="shared" si="13"/>
        <v>0</v>
      </c>
      <c r="I85" s="25">
        <f t="shared" si="13"/>
        <v>0</v>
      </c>
      <c r="J85" s="25">
        <f t="shared" si="13"/>
        <v>0</v>
      </c>
      <c r="K85" s="25">
        <f t="shared" si="13"/>
        <v>0</v>
      </c>
      <c r="L85" s="25">
        <f t="shared" si="13"/>
        <v>0</v>
      </c>
      <c r="M85" s="25">
        <f t="shared" si="13"/>
        <v>0</v>
      </c>
      <c r="N85" s="25">
        <f t="shared" si="13"/>
        <v>0</v>
      </c>
      <c r="O85" s="25">
        <f t="shared" si="13"/>
        <v>0</v>
      </c>
      <c r="P85" s="25">
        <f t="shared" si="13"/>
        <v>0</v>
      </c>
      <c r="Q85" s="25">
        <f t="shared" si="13"/>
        <v>0</v>
      </c>
    </row>
    <row r="86" spans="1:17" ht="15" customHeight="1" thickBot="1" x14ac:dyDescent="0.3">
      <c r="A86" s="95"/>
      <c r="B86" s="96"/>
      <c r="C86" s="97"/>
      <c r="D86" s="98"/>
      <c r="E86" s="83">
        <f>SUM(F86:Q86)</f>
        <v>0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</row>
    <row r="87" spans="1:17" s="2" customFormat="1" ht="15" thickBot="1" x14ac:dyDescent="0.3">
      <c r="A87" s="61">
        <v>9000</v>
      </c>
      <c r="B87" s="62"/>
      <c r="C87" s="23"/>
      <c r="D87" s="24" t="s">
        <v>133</v>
      </c>
      <c r="E87" s="25">
        <f>SUM(E88:E89)</f>
        <v>0</v>
      </c>
      <c r="F87" s="25">
        <f t="shared" ref="F87:Q87" si="14">SUM(F88:F89)</f>
        <v>0</v>
      </c>
      <c r="G87" s="25">
        <f t="shared" si="14"/>
        <v>0</v>
      </c>
      <c r="H87" s="25">
        <f t="shared" si="14"/>
        <v>0</v>
      </c>
      <c r="I87" s="25">
        <f t="shared" si="14"/>
        <v>0</v>
      </c>
      <c r="J87" s="25">
        <f t="shared" si="14"/>
        <v>0</v>
      </c>
      <c r="K87" s="25">
        <f t="shared" si="14"/>
        <v>0</v>
      </c>
      <c r="L87" s="25">
        <f t="shared" si="14"/>
        <v>0</v>
      </c>
      <c r="M87" s="25">
        <f t="shared" si="14"/>
        <v>0</v>
      </c>
      <c r="N87" s="25">
        <f t="shared" si="14"/>
        <v>0</v>
      </c>
      <c r="O87" s="25">
        <f t="shared" si="14"/>
        <v>0</v>
      </c>
      <c r="P87" s="25">
        <f t="shared" si="14"/>
        <v>0</v>
      </c>
      <c r="Q87" s="25">
        <f t="shared" si="14"/>
        <v>0</v>
      </c>
    </row>
    <row r="88" spans="1:17" s="2" customFormat="1" ht="9.6" customHeight="1" x14ac:dyDescent="0.25">
      <c r="A88" s="91"/>
      <c r="B88" s="92"/>
      <c r="C88" s="93"/>
      <c r="D88" s="94"/>
      <c r="E88" s="83">
        <f>SUM(F88:Q88)</f>
        <v>0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5"/>
    </row>
    <row r="89" spans="1:17" s="2" customFormat="1" ht="9" customHeight="1" thickBot="1" x14ac:dyDescent="0.3">
      <c r="A89" s="99"/>
      <c r="B89" s="100"/>
      <c r="C89" s="101"/>
      <c r="D89" s="98"/>
      <c r="E89" s="83">
        <f>SUM(F89:Q89)</f>
        <v>0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5"/>
    </row>
    <row r="90" spans="1:17" ht="26.45" customHeight="1" thickBot="1" x14ac:dyDescent="0.3">
      <c r="A90" s="905" t="s">
        <v>38</v>
      </c>
      <c r="B90" s="905"/>
      <c r="C90" s="905"/>
      <c r="D90" s="906"/>
      <c r="E90" s="102">
        <f t="shared" ref="E90:Q90" si="15">+E7+E18+E36+E67+E69+E78+E82+E85+E87</f>
        <v>5667333.2901999997</v>
      </c>
      <c r="F90" s="102">
        <f t="shared" si="15"/>
        <v>624278.54</v>
      </c>
      <c r="G90" s="102">
        <f t="shared" si="15"/>
        <v>340029.23180000001</v>
      </c>
      <c r="H90" s="102">
        <f t="shared" si="15"/>
        <v>519680.0134</v>
      </c>
      <c r="I90" s="102">
        <f t="shared" si="15"/>
        <v>335264.05180000002</v>
      </c>
      <c r="J90" s="102">
        <f t="shared" si="15"/>
        <v>1047640.2339999999</v>
      </c>
      <c r="K90" s="102">
        <f t="shared" si="15"/>
        <v>341987.26179999998</v>
      </c>
      <c r="L90" s="102">
        <f t="shared" si="15"/>
        <v>345426.93400000001</v>
      </c>
      <c r="M90" s="102">
        <f t="shared" si="15"/>
        <v>417982.86180000001</v>
      </c>
      <c r="N90" s="102">
        <f t="shared" si="15"/>
        <v>392058.57180000003</v>
      </c>
      <c r="O90" s="102">
        <f t="shared" si="15"/>
        <v>503243.07400000002</v>
      </c>
      <c r="P90" s="102">
        <f t="shared" si="15"/>
        <v>385367.12180000002</v>
      </c>
      <c r="Q90" s="102">
        <f t="shared" si="15"/>
        <v>414375.39399999997</v>
      </c>
    </row>
    <row r="91" spans="1:17" ht="14.25" customHeight="1" thickBot="1" x14ac:dyDescent="0.3">
      <c r="A91" s="919"/>
      <c r="B91" s="919"/>
      <c r="C91" s="919"/>
      <c r="D91" s="919"/>
      <c r="E91" s="919"/>
      <c r="F91" s="919"/>
      <c r="G91" s="919"/>
      <c r="H91" s="919"/>
      <c r="I91" s="919"/>
      <c r="J91" s="919"/>
      <c r="K91" s="919"/>
      <c r="L91" s="919"/>
      <c r="M91" s="919"/>
      <c r="N91" s="919"/>
      <c r="O91" s="919"/>
      <c r="P91" s="919"/>
      <c r="Q91" s="919"/>
    </row>
    <row r="92" spans="1:17" ht="15" customHeight="1" thickBot="1" x14ac:dyDescent="0.3">
      <c r="A92" s="920" t="s">
        <v>39</v>
      </c>
      <c r="B92" s="921"/>
      <c r="C92" s="921"/>
      <c r="D92" s="921"/>
      <c r="E92" s="921"/>
      <c r="F92" s="921"/>
      <c r="G92" s="921"/>
      <c r="H92" s="921"/>
      <c r="I92" s="921"/>
      <c r="J92" s="921"/>
      <c r="K92" s="921"/>
      <c r="L92" s="921"/>
      <c r="M92" s="921"/>
      <c r="N92" s="921"/>
      <c r="O92" s="921"/>
      <c r="P92" s="921"/>
      <c r="Q92" s="922"/>
    </row>
    <row r="93" spans="1:17" ht="27" customHeight="1" thickBot="1" x14ac:dyDescent="0.3">
      <c r="A93" s="923" t="s">
        <v>103</v>
      </c>
      <c r="B93" s="924"/>
      <c r="C93" s="925" t="s">
        <v>134</v>
      </c>
      <c r="D93" s="926"/>
      <c r="E93" s="103" t="s">
        <v>41</v>
      </c>
      <c r="F93" s="104" t="s">
        <v>5</v>
      </c>
      <c r="G93" s="104" t="s">
        <v>6</v>
      </c>
      <c r="H93" s="104" t="s">
        <v>7</v>
      </c>
      <c r="I93" s="104" t="s">
        <v>8</v>
      </c>
      <c r="J93" s="104" t="s">
        <v>9</v>
      </c>
      <c r="K93" s="104" t="s">
        <v>10</v>
      </c>
      <c r="L93" s="104" t="s">
        <v>11</v>
      </c>
      <c r="M93" s="104" t="s">
        <v>12</v>
      </c>
      <c r="N93" s="104" t="s">
        <v>13</v>
      </c>
      <c r="O93" s="104" t="s">
        <v>14</v>
      </c>
      <c r="P93" s="104" t="s">
        <v>15</v>
      </c>
      <c r="Q93" s="104" t="s">
        <v>16</v>
      </c>
    </row>
    <row r="94" spans="1:17" ht="15" customHeight="1" x14ac:dyDescent="0.25">
      <c r="A94" s="927">
        <v>1000</v>
      </c>
      <c r="B94" s="928"/>
      <c r="C94" s="105" t="s">
        <v>105</v>
      </c>
      <c r="D94" s="105"/>
      <c r="E94" s="106">
        <f>SUM(F94:Q94)</f>
        <v>1504347.9502000003</v>
      </c>
      <c r="F94" s="106">
        <f t="shared" ref="F94:Q94" si="16">F7</f>
        <v>120273.54</v>
      </c>
      <c r="G94" s="106">
        <f t="shared" si="16"/>
        <v>95555.231799999994</v>
      </c>
      <c r="H94" s="106">
        <f t="shared" si="16"/>
        <v>170727.06339999998</v>
      </c>
      <c r="I94" s="106">
        <f t="shared" si="16"/>
        <v>98965.051800000001</v>
      </c>
      <c r="J94" s="106">
        <f t="shared" si="16"/>
        <v>120706.07399999999</v>
      </c>
      <c r="K94" s="106">
        <f t="shared" si="16"/>
        <v>99256.0818</v>
      </c>
      <c r="L94" s="106">
        <f t="shared" si="16"/>
        <v>121064.93399999999</v>
      </c>
      <c r="M94" s="106">
        <f t="shared" si="16"/>
        <v>194115.86180000001</v>
      </c>
      <c r="N94" s="106">
        <f t="shared" si="16"/>
        <v>120041.6118</v>
      </c>
      <c r="O94" s="106">
        <f t="shared" si="16"/>
        <v>100856.07399999999</v>
      </c>
      <c r="P94" s="106">
        <f t="shared" si="16"/>
        <v>119494.12180000001</v>
      </c>
      <c r="Q94" s="106">
        <f t="shared" si="16"/>
        <v>143292.304</v>
      </c>
    </row>
    <row r="95" spans="1:17" ht="27" customHeight="1" x14ac:dyDescent="0.25">
      <c r="A95" s="915">
        <v>2000</v>
      </c>
      <c r="B95" s="916"/>
      <c r="C95" s="107" t="s">
        <v>113</v>
      </c>
      <c r="D95" s="107"/>
      <c r="E95" s="108">
        <f>SUM(F95:Q95)</f>
        <v>771708.34</v>
      </c>
      <c r="F95" s="109">
        <f t="shared" ref="F95:Q95" si="17">F18</f>
        <v>57931</v>
      </c>
      <c r="G95" s="109">
        <f t="shared" si="17"/>
        <v>42248</v>
      </c>
      <c r="H95" s="109">
        <f t="shared" si="17"/>
        <v>88561.95</v>
      </c>
      <c r="I95" s="109">
        <f t="shared" si="17"/>
        <v>34495</v>
      </c>
      <c r="J95" s="109">
        <f t="shared" si="17"/>
        <v>60390.16</v>
      </c>
      <c r="K95" s="109">
        <f t="shared" si="17"/>
        <v>52975.18</v>
      </c>
      <c r="L95" s="109">
        <f t="shared" si="17"/>
        <v>47841</v>
      </c>
      <c r="M95" s="109">
        <f t="shared" si="17"/>
        <v>43585</v>
      </c>
      <c r="N95" s="109">
        <f t="shared" si="17"/>
        <v>79733.960000000006</v>
      </c>
      <c r="O95" s="109">
        <f t="shared" si="17"/>
        <v>92072</v>
      </c>
      <c r="P95" s="109">
        <f t="shared" si="17"/>
        <v>88266</v>
      </c>
      <c r="Q95" s="109">
        <f t="shared" si="17"/>
        <v>83609.09</v>
      </c>
    </row>
    <row r="96" spans="1:17" ht="18.75" customHeight="1" x14ac:dyDescent="0.25">
      <c r="A96" s="915">
        <v>3000</v>
      </c>
      <c r="B96" s="916"/>
      <c r="C96" s="107" t="s">
        <v>120</v>
      </c>
      <c r="D96" s="107"/>
      <c r="E96" s="108">
        <f t="shared" ref="E96:E102" si="18">SUM(F96:Q96)</f>
        <v>3010177</v>
      </c>
      <c r="F96" s="109">
        <f t="shared" ref="F96:Q96" si="19">F36</f>
        <v>266074</v>
      </c>
      <c r="G96" s="109">
        <f t="shared" si="19"/>
        <v>187226</v>
      </c>
      <c r="H96" s="109">
        <f t="shared" si="19"/>
        <v>245891</v>
      </c>
      <c r="I96" s="109">
        <f t="shared" si="19"/>
        <v>191804</v>
      </c>
      <c r="J96" s="109">
        <f t="shared" si="19"/>
        <v>857944</v>
      </c>
      <c r="K96" s="109">
        <f t="shared" si="19"/>
        <v>174756</v>
      </c>
      <c r="L96" s="109">
        <f t="shared" si="19"/>
        <v>171521</v>
      </c>
      <c r="M96" s="109">
        <f t="shared" si="19"/>
        <v>175282</v>
      </c>
      <c r="N96" s="109">
        <f t="shared" si="19"/>
        <v>167283</v>
      </c>
      <c r="O96" s="109">
        <f t="shared" si="19"/>
        <v>217315</v>
      </c>
      <c r="P96" s="109">
        <f t="shared" si="19"/>
        <v>172607</v>
      </c>
      <c r="Q96" s="109">
        <f t="shared" si="19"/>
        <v>182474</v>
      </c>
    </row>
    <row r="97" spans="1:17" ht="15.75" customHeight="1" x14ac:dyDescent="0.25">
      <c r="A97" s="915">
        <v>4000</v>
      </c>
      <c r="B97" s="916"/>
      <c r="C97" s="107" t="s">
        <v>135</v>
      </c>
      <c r="D97" s="107"/>
      <c r="E97" s="108">
        <f t="shared" si="18"/>
        <v>60000</v>
      </c>
      <c r="F97" s="109">
        <f t="shared" ref="F97:Q97" si="20">F67</f>
        <v>5000</v>
      </c>
      <c r="G97" s="109">
        <f t="shared" si="20"/>
        <v>5000</v>
      </c>
      <c r="H97" s="109">
        <f t="shared" si="20"/>
        <v>5000</v>
      </c>
      <c r="I97" s="109">
        <f t="shared" si="20"/>
        <v>5000</v>
      </c>
      <c r="J97" s="109">
        <f t="shared" si="20"/>
        <v>5000</v>
      </c>
      <c r="K97" s="109">
        <f t="shared" si="20"/>
        <v>5000</v>
      </c>
      <c r="L97" s="109">
        <f t="shared" si="20"/>
        <v>5000</v>
      </c>
      <c r="M97" s="109">
        <f t="shared" si="20"/>
        <v>5000</v>
      </c>
      <c r="N97" s="109">
        <f t="shared" si="20"/>
        <v>5000</v>
      </c>
      <c r="O97" s="109">
        <f t="shared" si="20"/>
        <v>5000</v>
      </c>
      <c r="P97" s="109">
        <f t="shared" si="20"/>
        <v>5000</v>
      </c>
      <c r="Q97" s="109">
        <f t="shared" si="20"/>
        <v>5000</v>
      </c>
    </row>
    <row r="98" spans="1:17" ht="15.75" customHeight="1" x14ac:dyDescent="0.25">
      <c r="A98" s="915">
        <v>5000</v>
      </c>
      <c r="B98" s="916"/>
      <c r="C98" s="107" t="s">
        <v>129</v>
      </c>
      <c r="D98" s="107"/>
      <c r="E98" s="108">
        <f t="shared" si="18"/>
        <v>321100</v>
      </c>
      <c r="F98" s="109">
        <f t="shared" ref="F98:Q98" si="21">F69</f>
        <v>175000</v>
      </c>
      <c r="G98" s="109">
        <f t="shared" si="21"/>
        <v>10000</v>
      </c>
      <c r="H98" s="109">
        <f t="shared" si="21"/>
        <v>9500</v>
      </c>
      <c r="I98" s="109">
        <f t="shared" si="21"/>
        <v>5000</v>
      </c>
      <c r="J98" s="109">
        <f t="shared" si="21"/>
        <v>3600</v>
      </c>
      <c r="K98" s="109">
        <f t="shared" si="21"/>
        <v>10000</v>
      </c>
      <c r="L98" s="109">
        <f t="shared" si="21"/>
        <v>0</v>
      </c>
      <c r="M98" s="109">
        <f t="shared" si="21"/>
        <v>0</v>
      </c>
      <c r="N98" s="109">
        <f t="shared" si="21"/>
        <v>20000</v>
      </c>
      <c r="O98" s="109">
        <f t="shared" si="21"/>
        <v>88000</v>
      </c>
      <c r="P98" s="109">
        <f t="shared" si="21"/>
        <v>0</v>
      </c>
      <c r="Q98" s="109">
        <f t="shared" si="21"/>
        <v>0</v>
      </c>
    </row>
    <row r="99" spans="1:17" ht="15.75" customHeight="1" x14ac:dyDescent="0.25">
      <c r="A99" s="915">
        <v>6000</v>
      </c>
      <c r="B99" s="916"/>
      <c r="C99" s="917" t="s">
        <v>131</v>
      </c>
      <c r="D99" s="918"/>
      <c r="E99" s="108">
        <f t="shared" si="18"/>
        <v>0</v>
      </c>
      <c r="F99" s="109">
        <f t="shared" ref="F99:Q99" si="22">F78</f>
        <v>0</v>
      </c>
      <c r="G99" s="109">
        <f t="shared" si="22"/>
        <v>0</v>
      </c>
      <c r="H99" s="109">
        <f t="shared" si="22"/>
        <v>0</v>
      </c>
      <c r="I99" s="109">
        <f t="shared" si="22"/>
        <v>0</v>
      </c>
      <c r="J99" s="109">
        <f t="shared" si="22"/>
        <v>0</v>
      </c>
      <c r="K99" s="109">
        <f t="shared" si="22"/>
        <v>0</v>
      </c>
      <c r="L99" s="109">
        <f t="shared" si="22"/>
        <v>0</v>
      </c>
      <c r="M99" s="109">
        <f t="shared" si="22"/>
        <v>0</v>
      </c>
      <c r="N99" s="109">
        <f t="shared" si="22"/>
        <v>0</v>
      </c>
      <c r="O99" s="109">
        <f t="shared" si="22"/>
        <v>0</v>
      </c>
      <c r="P99" s="109">
        <f t="shared" si="22"/>
        <v>0</v>
      </c>
      <c r="Q99" s="109">
        <f t="shared" si="22"/>
        <v>0</v>
      </c>
    </row>
    <row r="100" spans="1:17" ht="13.5" x14ac:dyDescent="0.25">
      <c r="A100" s="915">
        <v>7000</v>
      </c>
      <c r="B100" s="916"/>
      <c r="C100" s="917" t="s">
        <v>132</v>
      </c>
      <c r="D100" s="918"/>
      <c r="E100" s="108">
        <f t="shared" si="18"/>
        <v>0</v>
      </c>
      <c r="F100" s="109">
        <f>F82</f>
        <v>0</v>
      </c>
      <c r="G100" s="109">
        <f t="shared" ref="G100:Q100" si="23">G82</f>
        <v>0</v>
      </c>
      <c r="H100" s="109">
        <f t="shared" si="23"/>
        <v>0</v>
      </c>
      <c r="I100" s="109">
        <f t="shared" si="23"/>
        <v>0</v>
      </c>
      <c r="J100" s="109">
        <f t="shared" si="23"/>
        <v>0</v>
      </c>
      <c r="K100" s="109">
        <f t="shared" si="23"/>
        <v>0</v>
      </c>
      <c r="L100" s="109">
        <f t="shared" si="23"/>
        <v>0</v>
      </c>
      <c r="M100" s="109">
        <f t="shared" si="23"/>
        <v>0</v>
      </c>
      <c r="N100" s="109">
        <f t="shared" si="23"/>
        <v>0</v>
      </c>
      <c r="O100" s="109">
        <f t="shared" si="23"/>
        <v>0</v>
      </c>
      <c r="P100" s="109">
        <f t="shared" si="23"/>
        <v>0</v>
      </c>
      <c r="Q100" s="109">
        <f t="shared" si="23"/>
        <v>0</v>
      </c>
    </row>
    <row r="101" spans="1:17" ht="19.149999999999999" customHeight="1" x14ac:dyDescent="0.25">
      <c r="A101" s="915">
        <v>8000</v>
      </c>
      <c r="B101" s="916"/>
      <c r="C101" s="929" t="s">
        <v>45</v>
      </c>
      <c r="D101" s="930"/>
      <c r="E101" s="108">
        <f t="shared" si="18"/>
        <v>0</v>
      </c>
      <c r="F101" s="109">
        <f>F85</f>
        <v>0</v>
      </c>
      <c r="G101" s="109">
        <f t="shared" ref="G101:Q101" si="24">G85</f>
        <v>0</v>
      </c>
      <c r="H101" s="109">
        <f t="shared" si="24"/>
        <v>0</v>
      </c>
      <c r="I101" s="109">
        <f t="shared" si="24"/>
        <v>0</v>
      </c>
      <c r="J101" s="109">
        <f t="shared" si="24"/>
        <v>0</v>
      </c>
      <c r="K101" s="109">
        <f t="shared" si="24"/>
        <v>0</v>
      </c>
      <c r="L101" s="109">
        <f t="shared" si="24"/>
        <v>0</v>
      </c>
      <c r="M101" s="109">
        <f t="shared" si="24"/>
        <v>0</v>
      </c>
      <c r="N101" s="109">
        <f t="shared" si="24"/>
        <v>0</v>
      </c>
      <c r="O101" s="109">
        <f t="shared" si="24"/>
        <v>0</v>
      </c>
      <c r="P101" s="109">
        <f t="shared" si="24"/>
        <v>0</v>
      </c>
      <c r="Q101" s="109">
        <f t="shared" si="24"/>
        <v>0</v>
      </c>
    </row>
    <row r="102" spans="1:17" ht="16.899999999999999" customHeight="1" thickBot="1" x14ac:dyDescent="0.3">
      <c r="A102" s="931">
        <v>9000</v>
      </c>
      <c r="B102" s="932"/>
      <c r="C102" s="933" t="s">
        <v>133</v>
      </c>
      <c r="D102" s="934"/>
      <c r="E102" s="110">
        <f t="shared" si="18"/>
        <v>0</v>
      </c>
      <c r="F102" s="111">
        <f>F87</f>
        <v>0</v>
      </c>
      <c r="G102" s="111">
        <f t="shared" ref="G102:Q102" si="25">G87</f>
        <v>0</v>
      </c>
      <c r="H102" s="111">
        <f t="shared" si="25"/>
        <v>0</v>
      </c>
      <c r="I102" s="111">
        <f t="shared" si="25"/>
        <v>0</v>
      </c>
      <c r="J102" s="111">
        <f t="shared" si="25"/>
        <v>0</v>
      </c>
      <c r="K102" s="111">
        <f t="shared" si="25"/>
        <v>0</v>
      </c>
      <c r="L102" s="111">
        <f t="shared" si="25"/>
        <v>0</v>
      </c>
      <c r="M102" s="111">
        <f t="shared" si="25"/>
        <v>0</v>
      </c>
      <c r="N102" s="111">
        <f t="shared" si="25"/>
        <v>0</v>
      </c>
      <c r="O102" s="111">
        <f t="shared" si="25"/>
        <v>0</v>
      </c>
      <c r="P102" s="111">
        <f t="shared" si="25"/>
        <v>0</v>
      </c>
      <c r="Q102" s="111">
        <f t="shared" si="25"/>
        <v>0</v>
      </c>
    </row>
    <row r="103" spans="1:17" ht="21" customHeight="1" thickBot="1" x14ac:dyDescent="0.3">
      <c r="A103" s="935"/>
      <c r="B103" s="936"/>
      <c r="C103" s="937" t="s">
        <v>38</v>
      </c>
      <c r="D103" s="938"/>
      <c r="E103" s="112">
        <f>SUM(F103:Q103)</f>
        <v>5667333.2902000006</v>
      </c>
      <c r="F103" s="113">
        <f>SUM(F94:F102)</f>
        <v>624278.54</v>
      </c>
      <c r="G103" s="113">
        <f t="shared" ref="G103:Q103" si="26">SUM(G94:G102)</f>
        <v>340029.23180000001</v>
      </c>
      <c r="H103" s="113">
        <f t="shared" si="26"/>
        <v>519680.0134</v>
      </c>
      <c r="I103" s="113">
        <f t="shared" si="26"/>
        <v>335264.05180000002</v>
      </c>
      <c r="J103" s="113">
        <f t="shared" si="26"/>
        <v>1047640.2339999999</v>
      </c>
      <c r="K103" s="113">
        <f t="shared" si="26"/>
        <v>341987.26179999998</v>
      </c>
      <c r="L103" s="113">
        <f t="shared" si="26"/>
        <v>345426.93400000001</v>
      </c>
      <c r="M103" s="113">
        <f t="shared" si="26"/>
        <v>417982.86180000001</v>
      </c>
      <c r="N103" s="113">
        <f t="shared" si="26"/>
        <v>392058.57180000003</v>
      </c>
      <c r="O103" s="113">
        <f t="shared" si="26"/>
        <v>503243.07400000002</v>
      </c>
      <c r="P103" s="113">
        <f t="shared" si="26"/>
        <v>385367.12180000002</v>
      </c>
      <c r="Q103" s="113">
        <f t="shared" si="26"/>
        <v>414375.39399999997</v>
      </c>
    </row>
    <row r="104" spans="1:17" x14ac:dyDescent="0.3">
      <c r="E104" s="115"/>
    </row>
    <row r="105" spans="1:17" x14ac:dyDescent="0.3">
      <c r="E105" s="115"/>
    </row>
    <row r="106" spans="1:17" x14ac:dyDescent="0.3">
      <c r="E106" s="115"/>
      <c r="G106" s="115"/>
    </row>
  </sheetData>
  <mergeCells count="25">
    <mergeCell ref="A101:B101"/>
    <mergeCell ref="C101:D101"/>
    <mergeCell ref="A102:B102"/>
    <mergeCell ref="C102:D102"/>
    <mergeCell ref="A103:B103"/>
    <mergeCell ref="C103:D103"/>
    <mergeCell ref="A100:B100"/>
    <mergeCell ref="C100:D100"/>
    <mergeCell ref="A91:Q91"/>
    <mergeCell ref="A92:Q92"/>
    <mergeCell ref="A93:B93"/>
    <mergeCell ref="C93:D93"/>
    <mergeCell ref="A94:B94"/>
    <mergeCell ref="A95:B95"/>
    <mergeCell ref="A96:B96"/>
    <mergeCell ref="A97:B97"/>
    <mergeCell ref="A98:B98"/>
    <mergeCell ref="A99:B99"/>
    <mergeCell ref="C99:D99"/>
    <mergeCell ref="A90:D90"/>
    <mergeCell ref="A1:Q1"/>
    <mergeCell ref="A2:Q2"/>
    <mergeCell ref="I4:M4"/>
    <mergeCell ref="A5:D5"/>
    <mergeCell ref="A6:C6"/>
  </mergeCells>
  <printOptions horizontalCentered="1"/>
  <pageMargins left="0.23622047244094491" right="0.39370078740157483" top="0.74803149606299213" bottom="0.74803149606299213" header="0.31496062992125984" footer="0.31496062992125984"/>
  <pageSetup paperSize="5" scale="75" orientation="landscape" horizontalDpi="300" verticalDpi="300" r:id="rId1"/>
  <headerFooter alignWithMargins="0">
    <oddHeader xml:space="preserve">&amp;C&amp;"Arial,Negrita"&amp;14    &amp;12 </oddHeader>
    <oddFooter>&amp;CPágina &amp;P de &amp;N&amp;"Arial,Negrita"PEG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PI</vt:lpstr>
      <vt:lpstr>Árbol de Problemas</vt:lpstr>
      <vt:lpstr>Árbol de Objetivos</vt:lpstr>
      <vt:lpstr>Matriz de Indicadores</vt:lpstr>
      <vt:lpstr>Apertura Prog</vt:lpstr>
      <vt:lpstr>POA</vt:lpstr>
      <vt:lpstr>Partidas por Actividad</vt:lpstr>
      <vt:lpstr>Ficha Técnica</vt:lpstr>
      <vt:lpstr>PEG</vt:lpstr>
      <vt:lpstr>PEP</vt:lpstr>
      <vt:lpstr>APP</vt:lpstr>
      <vt:lpstr>APO</vt:lpstr>
      <vt:lpstr>PP</vt:lpstr>
      <vt:lpstr>ORGANIGRAMA</vt:lpstr>
      <vt:lpstr>TS</vt:lpstr>
      <vt:lpstr>IDP</vt:lpstr>
      <vt:lpstr>'Apertura Prog'!Títulos_a_imprimir</vt:lpstr>
      <vt:lpstr>'Ficha Técnica'!Títulos_a_imprimir</vt:lpstr>
      <vt:lpstr>'Matriz de Indicadores'!Títulos_a_imprimir</vt:lpstr>
      <vt:lpstr>'Partidas por Actividad'!Títulos_a_imprimir</vt:lpstr>
      <vt:lpstr>PI!Títulos_a_imprimir</vt:lpstr>
      <vt:lpstr>POA!Títulos_a_imprimir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2017-12-28T15:24:37Z</dcterms:modified>
</cp:coreProperties>
</file>